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l07jofls1\0600200_障がい福祉課$\00 課内共有\40-1 障害福祉サービス・障害児通所支援事業所等指定事務関係\02_事業所指定関係\00　指定申請書類関係（様式等）\★児童福祉法関係様式（令和８年４月標準様式へ移行）\1.新規\"/>
    </mc:Choice>
  </mc:AlternateContent>
  <xr:revisionPtr revIDLastSave="0" documentId="13_ncr:1_{EC46D941-50FC-4702-B4CF-2F65001289CE}" xr6:coauthVersionLast="47" xr6:coauthVersionMax="47" xr10:uidLastSave="{00000000-0000-0000-0000-000000000000}"/>
  <bookViews>
    <workbookView xWindow="-19310" yWindow="5990" windowWidth="19420" windowHeight="10300" firstSheet="3" activeTab="5" xr2:uid="{51EE332B-D6CE-4B4C-918B-73518D5F00FB}"/>
  </bookViews>
  <sheets>
    <sheet name="勤務形態一覧表（児発・放デイ）" sheetId="2" r:id="rId1"/>
    <sheet name="勤務形態一覧表（児発・主として重心児）" sheetId="3" r:id="rId2"/>
    <sheet name="勤務形態一覧表（児発センター）" sheetId="4" r:id="rId3"/>
    <sheet name="勤務形態一覧表（居宅訪問型児発）" sheetId="5" r:id="rId4"/>
    <sheet name="勤務形態一覧表（保訪）" sheetId="6" r:id="rId5"/>
    <sheet name="勤務形態一覧表（障害児相談支援）" sheetId="1" r:id="rId6"/>
  </sheets>
  <externalReferences>
    <externalReference r:id="rId7"/>
  </externalReferences>
  <definedNames>
    <definedName name="___kk06">#REF!</definedName>
    <definedName name="___kk29">#REF!</definedName>
    <definedName name="__kk06">#REF!</definedName>
    <definedName name="__kk29">#REF!</definedName>
    <definedName name="_xlnm._FilterDatabase" localSheetId="0" hidden="1">'勤務形態一覧表（児発・放デイ）'!$AK$5:$AK$6</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3">'勤務形態一覧表（居宅訪問型児発）'!$A$1:$AN$72</definedName>
    <definedName name="_xlnm.Print_Area" localSheetId="1">'勤務形態一覧表（児発・主として重心児）'!$A$1:$AN$73</definedName>
    <definedName name="_xlnm.Print_Area" localSheetId="0">'勤務形態一覧表（児発・放デイ）'!$A$1:$AN$75</definedName>
    <definedName name="_xlnm.Print_Area" localSheetId="2">'勤務形態一覧表（児発センター）'!$A$1:$AN$80</definedName>
    <definedName name="_xlnm.Print_Area" localSheetId="5">'勤務形態一覧表（障害児相談支援）'!$A$1:$AN$75</definedName>
    <definedName name="_xlnm.Print_Area" localSheetId="4">'勤務形態一覧表（保訪）'!$A$1:$AN$73</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1" i="6" l="1"/>
  <c r="AG41" i="6"/>
  <c r="AA41" i="6"/>
  <c r="U41" i="6"/>
  <c r="O41" i="6"/>
  <c r="I41" i="6"/>
  <c r="E41" i="6"/>
  <c r="C41" i="6"/>
  <c r="L39" i="6"/>
  <c r="I39" i="6"/>
  <c r="AL37" i="6"/>
  <c r="AL40" i="6" s="1"/>
  <c r="AG37" i="6"/>
  <c r="AG39" i="6" s="1"/>
  <c r="AA37" i="6"/>
  <c r="AD39" i="6" s="1"/>
  <c r="U37" i="6"/>
  <c r="X39" i="6" s="1"/>
  <c r="O37" i="6"/>
  <c r="R39" i="6" s="1"/>
  <c r="I37" i="6"/>
  <c r="L40" i="6" s="1"/>
  <c r="E37" i="6"/>
  <c r="F39" i="6" s="1"/>
  <c r="C37" i="6"/>
  <c r="D39" i="6" s="1"/>
  <c r="AJ31" i="6"/>
  <c r="AI31" i="6"/>
  <c r="AH31" i="6"/>
  <c r="AG31" i="6"/>
  <c r="AF31" i="6"/>
  <c r="AE31" i="6"/>
  <c r="AD31" i="6"/>
  <c r="AC31" i="6"/>
  <c r="AB31" i="6"/>
  <c r="AA31" i="6"/>
  <c r="Z31" i="6"/>
  <c r="Y31" i="6"/>
  <c r="X31" i="6"/>
  <c r="W31" i="6"/>
  <c r="V31" i="6"/>
  <c r="U31" i="6"/>
  <c r="T31" i="6"/>
  <c r="S31" i="6"/>
  <c r="R31" i="6"/>
  <c r="Q31" i="6"/>
  <c r="P31" i="6"/>
  <c r="O31" i="6"/>
  <c r="N31" i="6"/>
  <c r="M31" i="6"/>
  <c r="L31" i="6"/>
  <c r="K31" i="6"/>
  <c r="J31" i="6"/>
  <c r="I31" i="6"/>
  <c r="H31" i="6"/>
  <c r="G31" i="6"/>
  <c r="F31" i="6"/>
  <c r="AK31" i="6" s="1"/>
  <c r="AL31" i="6" s="1"/>
  <c r="AK30" i="6"/>
  <c r="AL30" i="6" s="1"/>
  <c r="AK29" i="6"/>
  <c r="AL29" i="6" s="1"/>
  <c r="AK28" i="6"/>
  <c r="AL28" i="6" s="1"/>
  <c r="AK27" i="6"/>
  <c r="AL27" i="6" s="1"/>
  <c r="AL26" i="6"/>
  <c r="AK26" i="6"/>
  <c r="AK25" i="6"/>
  <c r="AL25" i="6" s="1"/>
  <c r="AL24" i="6"/>
  <c r="AK24" i="6"/>
  <c r="AK23" i="6"/>
  <c r="AL23" i="6" s="1"/>
  <c r="AK22" i="6"/>
  <c r="AL22" i="6" s="1"/>
  <c r="AK21" i="6"/>
  <c r="AL21" i="6" s="1"/>
  <c r="AK20" i="6"/>
  <c r="AL20" i="6" s="1"/>
  <c r="AK19" i="6"/>
  <c r="AL19" i="6" s="1"/>
  <c r="AK18" i="6"/>
  <c r="AL18" i="6" s="1"/>
  <c r="AL17" i="6"/>
  <c r="AK17" i="6"/>
  <c r="AL16" i="6"/>
  <c r="AK16" i="6"/>
  <c r="AL15" i="6"/>
  <c r="AK15" i="6"/>
  <c r="AK14" i="6"/>
  <c r="AL14" i="6" s="1"/>
  <c r="AK13" i="6"/>
  <c r="AL13" i="6" s="1"/>
  <c r="AK12" i="6"/>
  <c r="AL12" i="6" s="1"/>
  <c r="AK11" i="6"/>
  <c r="AL11" i="6" s="1"/>
  <c r="AG10" i="6"/>
  <c r="AF10" i="6"/>
  <c r="AE10" i="6"/>
  <c r="AD10" i="6"/>
  <c r="AC10" i="6"/>
  <c r="AB10" i="6"/>
  <c r="AA10" i="6"/>
  <c r="Z10" i="6"/>
  <c r="Y10" i="6"/>
  <c r="X10" i="6"/>
  <c r="W10" i="6"/>
  <c r="V10" i="6"/>
  <c r="U10" i="6"/>
  <c r="T10" i="6"/>
  <c r="S10" i="6"/>
  <c r="R10" i="6"/>
  <c r="Q10" i="6"/>
  <c r="P10" i="6"/>
  <c r="O10" i="6"/>
  <c r="N10" i="6"/>
  <c r="M10" i="6"/>
  <c r="L10" i="6"/>
  <c r="K10" i="6"/>
  <c r="J10" i="6"/>
  <c r="I10" i="6"/>
  <c r="H10" i="6"/>
  <c r="G10" i="6"/>
  <c r="F10" i="6"/>
  <c r="AJ10" i="6" s="1"/>
  <c r="AJ9" i="6"/>
  <c r="AI9" i="6"/>
  <c r="AH9" i="6"/>
  <c r="AG9" i="6"/>
  <c r="AF9" i="6"/>
  <c r="AE9" i="6"/>
  <c r="AD9" i="6"/>
  <c r="AC9" i="6"/>
  <c r="AB9" i="6"/>
  <c r="AA9" i="6"/>
  <c r="Z9" i="6"/>
  <c r="Y9" i="6"/>
  <c r="X9" i="6"/>
  <c r="W9" i="6"/>
  <c r="V9" i="6"/>
  <c r="U9" i="6"/>
  <c r="T9" i="6"/>
  <c r="S9" i="6"/>
  <c r="R9" i="6"/>
  <c r="Q9" i="6"/>
  <c r="P9" i="6"/>
  <c r="O9" i="6"/>
  <c r="N9" i="6"/>
  <c r="M9" i="6"/>
  <c r="L9" i="6"/>
  <c r="K9" i="6"/>
  <c r="J9" i="6"/>
  <c r="I9" i="6"/>
  <c r="H9" i="6"/>
  <c r="G9" i="6"/>
  <c r="F9" i="6"/>
  <c r="AL41" i="5"/>
  <c r="AG41" i="5"/>
  <c r="AA41" i="5"/>
  <c r="U41" i="5"/>
  <c r="O41" i="5"/>
  <c r="I41" i="5"/>
  <c r="E41" i="5"/>
  <c r="C41" i="5"/>
  <c r="R40" i="5"/>
  <c r="AL37" i="5"/>
  <c r="AM40" i="5" s="1"/>
  <c r="AG37" i="5"/>
  <c r="AJ39" i="5" s="1"/>
  <c r="AA37" i="5"/>
  <c r="AD39" i="5" s="1"/>
  <c r="U37" i="5"/>
  <c r="U40" i="5" s="1"/>
  <c r="O37" i="5"/>
  <c r="O39" i="5" s="1"/>
  <c r="I37" i="5"/>
  <c r="I39" i="5" s="1"/>
  <c r="E37" i="5"/>
  <c r="E39" i="5" s="1"/>
  <c r="C37" i="5"/>
  <c r="D40" i="5" s="1"/>
  <c r="AJ31" i="5"/>
  <c r="AI31" i="5"/>
  <c r="AH31" i="5"/>
  <c r="AG31" i="5"/>
  <c r="AF31" i="5"/>
  <c r="AE31" i="5"/>
  <c r="AD31" i="5"/>
  <c r="AC31" i="5"/>
  <c r="AB31" i="5"/>
  <c r="AA31" i="5"/>
  <c r="Z31" i="5"/>
  <c r="Y31" i="5"/>
  <c r="X31" i="5"/>
  <c r="W31" i="5"/>
  <c r="V31" i="5"/>
  <c r="U31" i="5"/>
  <c r="T31" i="5"/>
  <c r="S31" i="5"/>
  <c r="R31" i="5"/>
  <c r="Q31" i="5"/>
  <c r="P31" i="5"/>
  <c r="O31" i="5"/>
  <c r="N31" i="5"/>
  <c r="M31" i="5"/>
  <c r="L31" i="5"/>
  <c r="K31" i="5"/>
  <c r="J31" i="5"/>
  <c r="I31" i="5"/>
  <c r="H31" i="5"/>
  <c r="G31" i="5"/>
  <c r="AK31" i="5" s="1"/>
  <c r="AL31" i="5" s="1"/>
  <c r="F31" i="5"/>
  <c r="AK30" i="5"/>
  <c r="AK29" i="5"/>
  <c r="AL29" i="5" s="1"/>
  <c r="AK28" i="5"/>
  <c r="AL28" i="5" s="1"/>
  <c r="AK27" i="5"/>
  <c r="AL27" i="5" s="1"/>
  <c r="AK26" i="5"/>
  <c r="AL26" i="5" s="1"/>
  <c r="AK25" i="5"/>
  <c r="AL25" i="5" s="1"/>
  <c r="AL24" i="5"/>
  <c r="AK24" i="5"/>
  <c r="AK23" i="5"/>
  <c r="AL23" i="5" s="1"/>
  <c r="AL22" i="5"/>
  <c r="AK22" i="5"/>
  <c r="AK21" i="5"/>
  <c r="AK20" i="5"/>
  <c r="AL20" i="5" s="1"/>
  <c r="AK19" i="5"/>
  <c r="AL19" i="5" s="1"/>
  <c r="AK18" i="5"/>
  <c r="AL18" i="5" s="1"/>
  <c r="AK17" i="5"/>
  <c r="AL17" i="5" s="1"/>
  <c r="AK16" i="5"/>
  <c r="AL16" i="5" s="1"/>
  <c r="AL15" i="5"/>
  <c r="AK15" i="5"/>
  <c r="AK14" i="5"/>
  <c r="AL14" i="5" s="1"/>
  <c r="AL13" i="5"/>
  <c r="AK13" i="5"/>
  <c r="AK12" i="5"/>
  <c r="AK11" i="5"/>
  <c r="AL11" i="5" s="1"/>
  <c r="AG10" i="5"/>
  <c r="AF10" i="5"/>
  <c r="AE10" i="5"/>
  <c r="AD10" i="5"/>
  <c r="AC10" i="5"/>
  <c r="AB10" i="5"/>
  <c r="AA10" i="5"/>
  <c r="Z10" i="5"/>
  <c r="Y10" i="5"/>
  <c r="X10" i="5"/>
  <c r="W10" i="5"/>
  <c r="V10" i="5"/>
  <c r="U10" i="5"/>
  <c r="T10" i="5"/>
  <c r="S10" i="5"/>
  <c r="R10" i="5"/>
  <c r="Q10" i="5"/>
  <c r="P10" i="5"/>
  <c r="O10" i="5"/>
  <c r="N10" i="5"/>
  <c r="M10" i="5"/>
  <c r="L10" i="5"/>
  <c r="K10" i="5"/>
  <c r="J10" i="5"/>
  <c r="I10" i="5"/>
  <c r="H10" i="5"/>
  <c r="G10" i="5"/>
  <c r="F10" i="5"/>
  <c r="AH10" i="5" s="1"/>
  <c r="AG9" i="5"/>
  <c r="AF9" i="5"/>
  <c r="AE9" i="5"/>
  <c r="AD9" i="5"/>
  <c r="AC9" i="5"/>
  <c r="AB9" i="5"/>
  <c r="AA9" i="5"/>
  <c r="Z9" i="5"/>
  <c r="Y9" i="5"/>
  <c r="X9" i="5"/>
  <c r="W9" i="5"/>
  <c r="V9" i="5"/>
  <c r="U9" i="5"/>
  <c r="T9" i="5"/>
  <c r="S9" i="5"/>
  <c r="R9" i="5"/>
  <c r="Q9" i="5"/>
  <c r="P9" i="5"/>
  <c r="O9" i="5"/>
  <c r="N9" i="5"/>
  <c r="M9" i="5"/>
  <c r="L9" i="5"/>
  <c r="K9" i="5"/>
  <c r="J9" i="5"/>
  <c r="I9" i="5"/>
  <c r="H9" i="5"/>
  <c r="G9" i="5"/>
  <c r="F9" i="5"/>
  <c r="AJ9" i="5" s="1"/>
  <c r="E49" i="4"/>
  <c r="E44" i="4" s="1"/>
  <c r="E48" i="4"/>
  <c r="C48" i="4"/>
  <c r="C44" i="4"/>
  <c r="AL42" i="4"/>
  <c r="AG42" i="4"/>
  <c r="AA42" i="4"/>
  <c r="U42" i="4"/>
  <c r="O42" i="4"/>
  <c r="I42" i="4"/>
  <c r="E42" i="4"/>
  <c r="C42" i="4"/>
  <c r="AL38" i="4"/>
  <c r="AG38" i="4"/>
  <c r="AA38" i="4"/>
  <c r="U38" i="4"/>
  <c r="O38" i="4"/>
  <c r="I38" i="4"/>
  <c r="E38" i="4"/>
  <c r="C38" i="4"/>
  <c r="AO13" i="4" s="1"/>
  <c r="AJ32" i="4"/>
  <c r="AI32" i="4"/>
  <c r="AH32" i="4"/>
  <c r="AG32" i="4"/>
  <c r="AF32" i="4"/>
  <c r="AE32" i="4"/>
  <c r="AD32" i="4"/>
  <c r="AC32" i="4"/>
  <c r="AB32" i="4"/>
  <c r="AA32" i="4"/>
  <c r="Z32" i="4"/>
  <c r="Y32" i="4"/>
  <c r="X32" i="4"/>
  <c r="W32" i="4"/>
  <c r="V32" i="4"/>
  <c r="U32" i="4"/>
  <c r="T32" i="4"/>
  <c r="S32" i="4"/>
  <c r="R32" i="4"/>
  <c r="Q32" i="4"/>
  <c r="P32" i="4"/>
  <c r="O32" i="4"/>
  <c r="N32" i="4"/>
  <c r="M32" i="4"/>
  <c r="L32" i="4"/>
  <c r="K32" i="4"/>
  <c r="J32" i="4"/>
  <c r="I32" i="4"/>
  <c r="H32" i="4"/>
  <c r="G32" i="4"/>
  <c r="F32" i="4"/>
  <c r="AK32" i="4" s="1"/>
  <c r="AL32" i="4" s="1"/>
  <c r="AO31" i="4"/>
  <c r="AK31" i="4"/>
  <c r="AL31" i="4" s="1"/>
  <c r="AO30" i="4"/>
  <c r="AK30" i="4"/>
  <c r="AL30" i="4" s="1"/>
  <c r="AO29" i="4"/>
  <c r="AL29" i="4"/>
  <c r="AK29" i="4"/>
  <c r="AO28" i="4"/>
  <c r="AK28" i="4"/>
  <c r="AL28" i="4" s="1"/>
  <c r="AO27" i="4"/>
  <c r="AK27" i="4"/>
  <c r="AL27" i="4" s="1"/>
  <c r="AO26" i="4"/>
  <c r="AK26" i="4"/>
  <c r="AL26" i="4" s="1"/>
  <c r="AO25" i="4"/>
  <c r="AK25" i="4"/>
  <c r="AL25" i="4" s="1"/>
  <c r="AO24" i="4"/>
  <c r="AK24" i="4"/>
  <c r="AL24" i="4" s="1"/>
  <c r="AO23" i="4"/>
  <c r="AL23" i="4"/>
  <c r="AK23" i="4"/>
  <c r="AO22" i="4"/>
  <c r="AK22" i="4"/>
  <c r="AL22" i="4" s="1"/>
  <c r="AO21" i="4"/>
  <c r="AK21" i="4"/>
  <c r="AL21" i="4" s="1"/>
  <c r="AO20" i="4"/>
  <c r="AK20" i="4"/>
  <c r="AL20" i="4" s="1"/>
  <c r="AO19" i="4"/>
  <c r="AK19" i="4"/>
  <c r="AL19" i="4" s="1"/>
  <c r="AO18" i="4"/>
  <c r="AK18" i="4"/>
  <c r="AL18" i="4" s="1"/>
  <c r="AO17" i="4"/>
  <c r="AL17" i="4"/>
  <c r="AK17" i="4"/>
  <c r="AK16" i="4"/>
  <c r="AL16" i="4" s="1"/>
  <c r="AK15" i="4"/>
  <c r="AL15" i="4" s="1"/>
  <c r="AK14" i="4"/>
  <c r="AL14" i="4" s="1"/>
  <c r="AK13" i="4"/>
  <c r="AL13" i="4" s="1"/>
  <c r="AK12" i="4"/>
  <c r="AL12" i="4" s="1"/>
  <c r="AG11" i="4"/>
  <c r="AF11" i="4"/>
  <c r="AE11" i="4"/>
  <c r="AD11" i="4"/>
  <c r="AC11" i="4"/>
  <c r="AB11" i="4"/>
  <c r="AA11" i="4"/>
  <c r="Z11" i="4"/>
  <c r="Y11" i="4"/>
  <c r="X11" i="4"/>
  <c r="W11" i="4"/>
  <c r="V11" i="4"/>
  <c r="U11" i="4"/>
  <c r="T11" i="4"/>
  <c r="S11" i="4"/>
  <c r="R11" i="4"/>
  <c r="Q11" i="4"/>
  <c r="P11" i="4"/>
  <c r="O11" i="4"/>
  <c r="N11" i="4"/>
  <c r="M11" i="4"/>
  <c r="L11" i="4"/>
  <c r="K11" i="4"/>
  <c r="J11" i="4"/>
  <c r="I11" i="4"/>
  <c r="H11" i="4"/>
  <c r="G11" i="4"/>
  <c r="F11" i="4"/>
  <c r="AH11" i="4" s="1"/>
  <c r="AG10" i="4"/>
  <c r="AF10" i="4"/>
  <c r="AE10" i="4"/>
  <c r="AD10" i="4"/>
  <c r="AC10" i="4"/>
  <c r="AB10" i="4"/>
  <c r="AA10" i="4"/>
  <c r="Z10" i="4"/>
  <c r="Y10" i="4"/>
  <c r="X10" i="4"/>
  <c r="W10" i="4"/>
  <c r="V10" i="4"/>
  <c r="U10" i="4"/>
  <c r="T10" i="4"/>
  <c r="S10" i="4"/>
  <c r="R10" i="4"/>
  <c r="Q10" i="4"/>
  <c r="P10" i="4"/>
  <c r="O10" i="4"/>
  <c r="N10" i="4"/>
  <c r="M10" i="4"/>
  <c r="L10" i="4"/>
  <c r="K10" i="4"/>
  <c r="J10" i="4"/>
  <c r="I10" i="4"/>
  <c r="H10" i="4"/>
  <c r="G10" i="4"/>
  <c r="F10" i="4"/>
  <c r="AJ10" i="4" s="1"/>
  <c r="AL41" i="3"/>
  <c r="AG41" i="3"/>
  <c r="AA41" i="3"/>
  <c r="U41" i="3"/>
  <c r="O41" i="3"/>
  <c r="I41" i="3"/>
  <c r="E41" i="3"/>
  <c r="C41" i="3"/>
  <c r="AL37" i="3"/>
  <c r="AG37" i="3"/>
  <c r="AA37" i="3"/>
  <c r="U37" i="3"/>
  <c r="O37" i="3"/>
  <c r="AO15" i="3" s="1"/>
  <c r="I37" i="3"/>
  <c r="E37" i="3"/>
  <c r="C37" i="3"/>
  <c r="AO12" i="3" s="1"/>
  <c r="AJ32" i="3"/>
  <c r="AI32" i="3"/>
  <c r="AH32" i="3"/>
  <c r="AG32" i="3"/>
  <c r="AF32" i="3"/>
  <c r="AE32" i="3"/>
  <c r="AD32" i="3"/>
  <c r="AC32" i="3"/>
  <c r="AB32" i="3"/>
  <c r="AA32" i="3"/>
  <c r="Z32" i="3"/>
  <c r="Y32" i="3"/>
  <c r="X32" i="3"/>
  <c r="W32" i="3"/>
  <c r="V32" i="3"/>
  <c r="U32" i="3"/>
  <c r="T32" i="3"/>
  <c r="S32" i="3"/>
  <c r="R32" i="3"/>
  <c r="Q32" i="3"/>
  <c r="P32" i="3"/>
  <c r="O32" i="3"/>
  <c r="N32" i="3"/>
  <c r="M32" i="3"/>
  <c r="L32" i="3"/>
  <c r="K32" i="3"/>
  <c r="J32" i="3"/>
  <c r="AK32" i="3" s="1"/>
  <c r="AL32" i="3" s="1"/>
  <c r="I32" i="3"/>
  <c r="H32" i="3"/>
  <c r="G32" i="3"/>
  <c r="F32" i="3"/>
  <c r="AO31" i="3"/>
  <c r="AK31" i="3"/>
  <c r="AL31" i="3" s="1"/>
  <c r="AO30" i="3"/>
  <c r="AK30" i="3"/>
  <c r="AO29" i="3"/>
  <c r="AK29" i="3"/>
  <c r="AL29" i="3" s="1"/>
  <c r="AO28" i="3"/>
  <c r="AK28" i="3"/>
  <c r="AL28" i="3" s="1"/>
  <c r="AO27" i="3"/>
  <c r="AK27" i="3"/>
  <c r="AO26" i="3"/>
  <c r="AK26" i="3"/>
  <c r="AL26" i="3" s="1"/>
  <c r="AO25" i="3"/>
  <c r="AK25" i="3"/>
  <c r="AL25" i="3" s="1"/>
  <c r="AO24" i="3"/>
  <c r="AK24" i="3"/>
  <c r="AO23" i="3"/>
  <c r="AK23" i="3"/>
  <c r="AL23" i="3" s="1"/>
  <c r="AO22" i="3"/>
  <c r="AK22" i="3"/>
  <c r="AL22" i="3" s="1"/>
  <c r="AO21" i="3"/>
  <c r="AK21" i="3"/>
  <c r="AO20" i="3"/>
  <c r="AK20" i="3"/>
  <c r="AL20" i="3" s="1"/>
  <c r="AO19" i="3"/>
  <c r="AK19" i="3"/>
  <c r="AL19" i="3" s="1"/>
  <c r="AO18" i="3"/>
  <c r="AK18" i="3"/>
  <c r="AO17" i="3"/>
  <c r="AK17" i="3"/>
  <c r="AL17" i="3" s="1"/>
  <c r="AK16" i="3"/>
  <c r="AL16" i="3" s="1"/>
  <c r="AK15" i="3"/>
  <c r="AK14" i="3"/>
  <c r="AL14" i="3" s="1"/>
  <c r="AK13" i="3"/>
  <c r="AL13" i="3" s="1"/>
  <c r="AK12" i="3"/>
  <c r="AJ11" i="3"/>
  <c r="AH11" i="3"/>
  <c r="AG11" i="3"/>
  <c r="AF11" i="3"/>
  <c r="AE11" i="3"/>
  <c r="AD11" i="3"/>
  <c r="AC11" i="3"/>
  <c r="AB11" i="3"/>
  <c r="AA11" i="3"/>
  <c r="Z11" i="3"/>
  <c r="Y11" i="3"/>
  <c r="X11" i="3"/>
  <c r="W11" i="3"/>
  <c r="V11" i="3"/>
  <c r="U11" i="3"/>
  <c r="T11" i="3"/>
  <c r="S11" i="3"/>
  <c r="R11" i="3"/>
  <c r="Q11" i="3"/>
  <c r="P11" i="3"/>
  <c r="O11" i="3"/>
  <c r="N11" i="3"/>
  <c r="M11" i="3"/>
  <c r="L11" i="3"/>
  <c r="K11" i="3"/>
  <c r="J11" i="3"/>
  <c r="I11" i="3"/>
  <c r="H11" i="3"/>
  <c r="G11" i="3"/>
  <c r="F11" i="3"/>
  <c r="AI11" i="3" s="1"/>
  <c r="AG10" i="3"/>
  <c r="AF10" i="3"/>
  <c r="AE10" i="3"/>
  <c r="AD10" i="3"/>
  <c r="AC10" i="3"/>
  <c r="AB10" i="3"/>
  <c r="AA10" i="3"/>
  <c r="Z10" i="3"/>
  <c r="Y10" i="3"/>
  <c r="X10" i="3"/>
  <c r="W10" i="3"/>
  <c r="V10" i="3"/>
  <c r="U10" i="3"/>
  <c r="T10" i="3"/>
  <c r="S10" i="3"/>
  <c r="R10" i="3"/>
  <c r="Q10" i="3"/>
  <c r="P10" i="3"/>
  <c r="O10" i="3"/>
  <c r="N10" i="3"/>
  <c r="M10" i="3"/>
  <c r="L10" i="3"/>
  <c r="K10" i="3"/>
  <c r="J10" i="3"/>
  <c r="I10" i="3"/>
  <c r="H10" i="3"/>
  <c r="G10" i="3"/>
  <c r="F10" i="3"/>
  <c r="AH10" i="3" s="1"/>
  <c r="AL43" i="2"/>
  <c r="AG43" i="2"/>
  <c r="AA43" i="2"/>
  <c r="U43" i="2"/>
  <c r="O43" i="2"/>
  <c r="I43" i="2"/>
  <c r="E43" i="2"/>
  <c r="C43" i="2"/>
  <c r="AL39" i="2"/>
  <c r="AG39" i="2"/>
  <c r="AA39" i="2"/>
  <c r="U39" i="2"/>
  <c r="O39" i="2"/>
  <c r="I39" i="2"/>
  <c r="E39" i="2"/>
  <c r="C39" i="2"/>
  <c r="AO13" i="2" s="1"/>
  <c r="AJ32" i="2"/>
  <c r="AI32" i="2"/>
  <c r="AH32" i="2"/>
  <c r="AG32" i="2"/>
  <c r="AF32" i="2"/>
  <c r="AE32" i="2"/>
  <c r="AD32" i="2"/>
  <c r="AC32" i="2"/>
  <c r="AB32" i="2"/>
  <c r="AA32" i="2"/>
  <c r="Z32" i="2"/>
  <c r="Y32" i="2"/>
  <c r="X32" i="2"/>
  <c r="W32" i="2"/>
  <c r="V32" i="2"/>
  <c r="U32" i="2"/>
  <c r="T32" i="2"/>
  <c r="S32" i="2"/>
  <c r="R32" i="2"/>
  <c r="Q32" i="2"/>
  <c r="P32" i="2"/>
  <c r="O32" i="2"/>
  <c r="AK32" i="2" s="1"/>
  <c r="AL32" i="2" s="1"/>
  <c r="N32" i="2"/>
  <c r="M32" i="2"/>
  <c r="L32" i="2"/>
  <c r="K32" i="2"/>
  <c r="J32" i="2"/>
  <c r="I32" i="2"/>
  <c r="H32" i="2"/>
  <c r="G32" i="2"/>
  <c r="F32" i="2"/>
  <c r="AO31" i="2"/>
  <c r="AL31" i="2"/>
  <c r="AK31" i="2"/>
  <c r="AO30" i="2"/>
  <c r="AL30" i="2"/>
  <c r="AK30" i="2"/>
  <c r="AO29" i="2"/>
  <c r="AK29" i="2"/>
  <c r="AL29" i="2" s="1"/>
  <c r="AO28" i="2"/>
  <c r="AK28" i="2"/>
  <c r="AO27" i="2"/>
  <c r="AK27" i="2"/>
  <c r="AL27" i="2" s="1"/>
  <c r="AO26" i="2"/>
  <c r="AK26" i="2"/>
  <c r="AL26" i="2" s="1"/>
  <c r="AO25" i="2"/>
  <c r="AL25" i="2"/>
  <c r="AK25" i="2"/>
  <c r="AO24" i="2"/>
  <c r="AL24" i="2"/>
  <c r="AK24" i="2"/>
  <c r="AO23" i="2"/>
  <c r="AK23" i="2"/>
  <c r="AL23" i="2" s="1"/>
  <c r="AO22" i="2"/>
  <c r="AK22" i="2"/>
  <c r="AO21" i="2"/>
  <c r="AK21" i="2"/>
  <c r="AL21" i="2" s="1"/>
  <c r="AO20" i="2"/>
  <c r="AK20" i="2"/>
  <c r="AL20" i="2" s="1"/>
  <c r="AO19" i="2"/>
  <c r="AL19" i="2"/>
  <c r="AK19" i="2"/>
  <c r="AO18" i="2"/>
  <c r="AL18" i="2"/>
  <c r="AK18" i="2"/>
  <c r="AO17" i="2"/>
  <c r="AK17" i="2"/>
  <c r="AL17" i="2" s="1"/>
  <c r="AK16" i="2"/>
  <c r="AK15" i="2"/>
  <c r="AL15" i="2" s="1"/>
  <c r="AK14" i="2"/>
  <c r="AL14" i="2" s="1"/>
  <c r="AL13" i="2"/>
  <c r="AK13" i="2"/>
  <c r="AL12" i="2"/>
  <c r="AK12" i="2"/>
  <c r="AJ11" i="2"/>
  <c r="AI11" i="2"/>
  <c r="AH11" i="2"/>
  <c r="AG11" i="2"/>
  <c r="AF11" i="2"/>
  <c r="AE11" i="2"/>
  <c r="AD11" i="2"/>
  <c r="AC11" i="2"/>
  <c r="AB11" i="2"/>
  <c r="AA11" i="2"/>
  <c r="Z11" i="2"/>
  <c r="Y11" i="2"/>
  <c r="X11" i="2"/>
  <c r="W11" i="2"/>
  <c r="V11" i="2"/>
  <c r="U11" i="2"/>
  <c r="T11" i="2"/>
  <c r="S11" i="2"/>
  <c r="R11" i="2"/>
  <c r="Q11" i="2"/>
  <c r="P11" i="2"/>
  <c r="O11" i="2"/>
  <c r="N11" i="2"/>
  <c r="M11" i="2"/>
  <c r="L11" i="2"/>
  <c r="K11" i="2"/>
  <c r="J11" i="2"/>
  <c r="I11" i="2"/>
  <c r="H11" i="2"/>
  <c r="G11" i="2"/>
  <c r="F11" i="2"/>
  <c r="AJ10" i="2"/>
  <c r="AH10" i="2"/>
  <c r="AG10" i="2"/>
  <c r="AF10" i="2"/>
  <c r="AE10" i="2"/>
  <c r="AD10" i="2"/>
  <c r="AC10" i="2"/>
  <c r="AB10" i="2"/>
  <c r="AA10" i="2"/>
  <c r="Z10" i="2"/>
  <c r="Y10" i="2"/>
  <c r="X10" i="2"/>
  <c r="W10" i="2"/>
  <c r="V10" i="2"/>
  <c r="U10" i="2"/>
  <c r="T10" i="2"/>
  <c r="S10" i="2"/>
  <c r="R10" i="2"/>
  <c r="Q10" i="2"/>
  <c r="P10" i="2"/>
  <c r="O10" i="2"/>
  <c r="N10" i="2"/>
  <c r="M10" i="2"/>
  <c r="L10" i="2"/>
  <c r="K10" i="2"/>
  <c r="J10" i="2"/>
  <c r="I10" i="2"/>
  <c r="H10" i="2"/>
  <c r="G10" i="2"/>
  <c r="F10" i="2"/>
  <c r="AI10" i="2" s="1"/>
  <c r="AL44" i="1"/>
  <c r="AG44" i="1"/>
  <c r="AA44" i="1"/>
  <c r="U44" i="1"/>
  <c r="O44" i="1"/>
  <c r="I44" i="1"/>
  <c r="E44" i="1"/>
  <c r="C44" i="1"/>
  <c r="AL40" i="1"/>
  <c r="AM43" i="1" s="1"/>
  <c r="AG40" i="1"/>
  <c r="AG42" i="1" s="1"/>
  <c r="AA40" i="1"/>
  <c r="AD43" i="1" s="1"/>
  <c r="U40" i="1"/>
  <c r="U42" i="1" s="1"/>
  <c r="O40" i="1"/>
  <c r="R42" i="1" s="1"/>
  <c r="I40" i="1"/>
  <c r="I43" i="1" s="1"/>
  <c r="E40" i="1"/>
  <c r="F43" i="1" s="1"/>
  <c r="C40" i="1"/>
  <c r="D42" i="1" s="1"/>
  <c r="R38" i="1"/>
  <c r="V37" i="1" s="1"/>
  <c r="Z37" i="1" s="1"/>
  <c r="R37" i="1"/>
  <c r="AJ31" i="1"/>
  <c r="AI31" i="1"/>
  <c r="AH31" i="1"/>
  <c r="AG31" i="1"/>
  <c r="AF31" i="1"/>
  <c r="AE31" i="1"/>
  <c r="AD31" i="1"/>
  <c r="AC31" i="1"/>
  <c r="AB31" i="1"/>
  <c r="AA31" i="1"/>
  <c r="Z31" i="1"/>
  <c r="Y31" i="1"/>
  <c r="X31" i="1"/>
  <c r="W31" i="1"/>
  <c r="V31" i="1"/>
  <c r="U31" i="1"/>
  <c r="T31" i="1"/>
  <c r="S31" i="1"/>
  <c r="R31" i="1"/>
  <c r="Q31" i="1"/>
  <c r="P31" i="1"/>
  <c r="O31" i="1"/>
  <c r="N31" i="1"/>
  <c r="M31" i="1"/>
  <c r="L31" i="1"/>
  <c r="AK31" i="1" s="1"/>
  <c r="AL31" i="1" s="1"/>
  <c r="K31" i="1"/>
  <c r="J31" i="1"/>
  <c r="I31" i="1"/>
  <c r="H31" i="1"/>
  <c r="G31" i="1"/>
  <c r="F31" i="1"/>
  <c r="AK30" i="1"/>
  <c r="AK29" i="1"/>
  <c r="AK28" i="1"/>
  <c r="AK27" i="1"/>
  <c r="AL27" i="1" s="1"/>
  <c r="AK26" i="1"/>
  <c r="AL26" i="1" s="1"/>
  <c r="AK25" i="1"/>
  <c r="AL25" i="1" s="1"/>
  <c r="AK24" i="1"/>
  <c r="AL24" i="1" s="1"/>
  <c r="AK23" i="1"/>
  <c r="AL23" i="1" s="1"/>
  <c r="AK22" i="1"/>
  <c r="AL22" i="1" s="1"/>
  <c r="AK21" i="1"/>
  <c r="AK20" i="1"/>
  <c r="AK19" i="1"/>
  <c r="AK18" i="1"/>
  <c r="AL18" i="1" s="1"/>
  <c r="AK17" i="1"/>
  <c r="AL17" i="1" s="1"/>
  <c r="AK16" i="1"/>
  <c r="AL16" i="1" s="1"/>
  <c r="AK15" i="1"/>
  <c r="AL15" i="1" s="1"/>
  <c r="AK14" i="1"/>
  <c r="AL14" i="1" s="1"/>
  <c r="AK13" i="1"/>
  <c r="AL13" i="1" s="1"/>
  <c r="AK12" i="1"/>
  <c r="AK11" i="1"/>
  <c r="AJ10" i="1"/>
  <c r="AH10" i="1"/>
  <c r="AG10" i="1"/>
  <c r="AF10" i="1"/>
  <c r="AE10" i="1"/>
  <c r="AD10" i="1"/>
  <c r="AC10" i="1"/>
  <c r="AB10" i="1"/>
  <c r="AA10" i="1"/>
  <c r="Z10" i="1"/>
  <c r="Y10" i="1"/>
  <c r="X10" i="1"/>
  <c r="W10" i="1"/>
  <c r="V10" i="1"/>
  <c r="U10" i="1"/>
  <c r="T10" i="1"/>
  <c r="S10" i="1"/>
  <c r="R10" i="1"/>
  <c r="Q10" i="1"/>
  <c r="P10" i="1"/>
  <c r="O10" i="1"/>
  <c r="N10" i="1"/>
  <c r="M10" i="1"/>
  <c r="L10" i="1"/>
  <c r="K10" i="1"/>
  <c r="J10" i="1"/>
  <c r="I10" i="1"/>
  <c r="H10" i="1"/>
  <c r="G10" i="1"/>
  <c r="F10" i="1"/>
  <c r="AI10" i="1" s="1"/>
  <c r="AG9" i="1"/>
  <c r="AF9" i="1"/>
  <c r="AE9" i="1"/>
  <c r="AD9" i="1"/>
  <c r="AC9" i="1"/>
  <c r="AB9" i="1"/>
  <c r="AA9" i="1"/>
  <c r="Z9" i="1"/>
  <c r="Y9" i="1"/>
  <c r="X9" i="1"/>
  <c r="W9" i="1"/>
  <c r="V9" i="1"/>
  <c r="U9" i="1"/>
  <c r="T9" i="1"/>
  <c r="S9" i="1"/>
  <c r="R9" i="1"/>
  <c r="Q9" i="1"/>
  <c r="P9" i="1"/>
  <c r="O9" i="1"/>
  <c r="N9" i="1"/>
  <c r="M9" i="1"/>
  <c r="L9" i="1"/>
  <c r="K9" i="1"/>
  <c r="J9" i="1"/>
  <c r="I9" i="1"/>
  <c r="H9" i="1"/>
  <c r="G9" i="1"/>
  <c r="F9" i="1"/>
  <c r="E36" i="1" s="1"/>
  <c r="F39" i="5" l="1"/>
  <c r="AJ39" i="6"/>
  <c r="AA42" i="1"/>
  <c r="AD42" i="1"/>
  <c r="D39" i="5"/>
  <c r="L39" i="5"/>
  <c r="AL39" i="6"/>
  <c r="R39" i="5"/>
  <c r="AM39" i="6"/>
  <c r="C39" i="5"/>
  <c r="AJ42" i="1"/>
  <c r="AL42" i="1"/>
  <c r="AM42" i="1"/>
  <c r="AA43" i="1"/>
  <c r="AL39" i="5"/>
  <c r="C40" i="6"/>
  <c r="AM39" i="5"/>
  <c r="AM40" i="6"/>
  <c r="AO16" i="3"/>
  <c r="X42" i="1"/>
  <c r="AG43" i="1"/>
  <c r="C40" i="5"/>
  <c r="AL43" i="1"/>
  <c r="AO12" i="2"/>
  <c r="C41" i="2" s="1"/>
  <c r="E40" i="5"/>
  <c r="F40" i="5"/>
  <c r="L40" i="5"/>
  <c r="E47" i="4"/>
  <c r="I40" i="4"/>
  <c r="D39" i="3"/>
  <c r="D40" i="3"/>
  <c r="AI9" i="1"/>
  <c r="AL21" i="1"/>
  <c r="E42" i="1"/>
  <c r="AI10" i="5"/>
  <c r="X40" i="5"/>
  <c r="F42" i="1"/>
  <c r="R40" i="6"/>
  <c r="I42" i="1"/>
  <c r="AL40" i="3"/>
  <c r="X39" i="5"/>
  <c r="AD40" i="5"/>
  <c r="AH10" i="6"/>
  <c r="O39" i="6"/>
  <c r="U40" i="6"/>
  <c r="O40" i="6"/>
  <c r="AJ9" i="1"/>
  <c r="I36" i="1"/>
  <c r="L43" i="1"/>
  <c r="AJ11" i="4"/>
  <c r="AJ10" i="5"/>
  <c r="AA40" i="5"/>
  <c r="L36" i="1"/>
  <c r="O36" i="1"/>
  <c r="L42" i="1"/>
  <c r="R43" i="1"/>
  <c r="AO15" i="2"/>
  <c r="O42" i="2" s="1"/>
  <c r="AA39" i="5"/>
  <c r="AG40" i="5"/>
  <c r="AI10" i="6"/>
  <c r="X40" i="6"/>
  <c r="O43" i="1"/>
  <c r="AO13" i="3"/>
  <c r="O42" i="1"/>
  <c r="U43" i="1"/>
  <c r="AH10" i="4"/>
  <c r="AO12" i="4"/>
  <c r="X40" i="4" s="1"/>
  <c r="AH9" i="5"/>
  <c r="AJ40" i="5"/>
  <c r="U39" i="6"/>
  <c r="AA40" i="6"/>
  <c r="AL28" i="1"/>
  <c r="C43" i="1"/>
  <c r="AL12" i="1"/>
  <c r="AL30" i="1"/>
  <c r="F36" i="1"/>
  <c r="AO14" i="2"/>
  <c r="O41" i="2" s="1"/>
  <c r="AI10" i="3"/>
  <c r="AI11" i="4"/>
  <c r="X43" i="1"/>
  <c r="AL16" i="2"/>
  <c r="AL22" i="2"/>
  <c r="AL28" i="2"/>
  <c r="AO14" i="3"/>
  <c r="O39" i="3" s="1"/>
  <c r="AI10" i="4"/>
  <c r="AI9" i="5"/>
  <c r="AL12" i="5"/>
  <c r="AL21" i="5"/>
  <c r="AL30" i="5"/>
  <c r="AG39" i="5"/>
  <c r="AL40" i="5"/>
  <c r="AD40" i="6"/>
  <c r="AL27" i="3"/>
  <c r="AJ10" i="3"/>
  <c r="U39" i="5"/>
  <c r="AO16" i="2"/>
  <c r="AA39" i="6"/>
  <c r="AG40" i="6"/>
  <c r="AJ40" i="6"/>
  <c r="AJ43" i="1"/>
  <c r="AO14" i="4"/>
  <c r="E41" i="4" s="1"/>
  <c r="AL21" i="3"/>
  <c r="AL15" i="3"/>
  <c r="AO15" i="4"/>
  <c r="I40" i="5"/>
  <c r="D40" i="6"/>
  <c r="C39" i="6"/>
  <c r="E40" i="6"/>
  <c r="AL19" i="1"/>
  <c r="D43" i="1"/>
  <c r="O40" i="5"/>
  <c r="F40" i="6"/>
  <c r="E39" i="6"/>
  <c r="I40" i="6"/>
  <c r="AL11" i="1"/>
  <c r="AL20" i="1"/>
  <c r="AL29" i="1"/>
  <c r="D36" i="1"/>
  <c r="C42" i="1"/>
  <c r="E43" i="1"/>
  <c r="AL12" i="3"/>
  <c r="AL18" i="3"/>
  <c r="AL24" i="3"/>
  <c r="AL30" i="3"/>
  <c r="AO16" i="4"/>
  <c r="AH9" i="1"/>
  <c r="F40" i="3" l="1"/>
  <c r="AD41" i="4"/>
  <c r="U41" i="4"/>
  <c r="E41" i="2"/>
  <c r="AD40" i="4"/>
  <c r="R40" i="4"/>
  <c r="AM42" i="2"/>
  <c r="F42" i="2"/>
  <c r="E40" i="4"/>
  <c r="L42" i="2"/>
  <c r="D41" i="2"/>
  <c r="AA41" i="2"/>
  <c r="C39" i="3"/>
  <c r="C42" i="2"/>
  <c r="R40" i="3"/>
  <c r="X42" i="2"/>
  <c r="L40" i="4"/>
  <c r="R41" i="2"/>
  <c r="R42" i="2"/>
  <c r="D42" i="2"/>
  <c r="AG42" i="2"/>
  <c r="AD42" i="2"/>
  <c r="AA41" i="4"/>
  <c r="AG39" i="3"/>
  <c r="AA42" i="2"/>
  <c r="F41" i="2"/>
  <c r="X41" i="2"/>
  <c r="U40" i="3"/>
  <c r="U39" i="3"/>
  <c r="C40" i="3"/>
  <c r="AM39" i="3"/>
  <c r="U40" i="4"/>
  <c r="AG40" i="3"/>
  <c r="AA40" i="3"/>
  <c r="AM40" i="3"/>
  <c r="AJ42" i="2"/>
  <c r="AD39" i="3"/>
  <c r="I42" i="2"/>
  <c r="E42" i="2"/>
  <c r="AJ39" i="3"/>
  <c r="AJ40" i="3"/>
  <c r="R39" i="3"/>
  <c r="F40" i="4"/>
  <c r="F41" i="4"/>
  <c r="D41" i="4"/>
  <c r="AM41" i="4"/>
  <c r="C41" i="4"/>
  <c r="AM40" i="4"/>
  <c r="AL40" i="4"/>
  <c r="AL41" i="4"/>
  <c r="AG40" i="4"/>
  <c r="D47" i="4"/>
  <c r="C46" i="4"/>
  <c r="C47" i="4"/>
  <c r="D46" i="4"/>
  <c r="AJ40" i="4"/>
  <c r="D40" i="4"/>
  <c r="U41" i="2"/>
  <c r="F39" i="3"/>
  <c r="L39" i="3"/>
  <c r="R41" i="4"/>
  <c r="AL39" i="3"/>
  <c r="X41" i="4"/>
  <c r="U42" i="2"/>
  <c r="AA39" i="3"/>
  <c r="O41" i="4"/>
  <c r="I41" i="2"/>
  <c r="E39" i="3"/>
  <c r="E46" i="4"/>
  <c r="I40" i="3"/>
  <c r="F46" i="4"/>
  <c r="L41" i="2"/>
  <c r="E40" i="3"/>
  <c r="I41" i="4"/>
  <c r="O40" i="4"/>
  <c r="AD40" i="3"/>
  <c r="L40" i="3"/>
  <c r="F47" i="4"/>
  <c r="AJ41" i="4"/>
  <c r="I39" i="3"/>
  <c r="AL41" i="2"/>
  <c r="X40" i="3"/>
  <c r="AD41" i="2"/>
  <c r="L41" i="4"/>
  <c r="AL42" i="2"/>
  <c r="AG41" i="4"/>
  <c r="AM41" i="2"/>
  <c r="X39" i="3"/>
  <c r="O40" i="3"/>
  <c r="AJ41" i="2"/>
  <c r="AG41" i="2"/>
  <c r="AA40" i="4"/>
  <c r="C40" i="4"/>
</calcChain>
</file>

<file path=xl/sharedStrings.xml><?xml version="1.0" encoding="utf-8"?>
<sst xmlns="http://schemas.openxmlformats.org/spreadsheetml/2006/main" count="599" uniqueCount="99">
  <si>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</si>
  <si>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サービス種別</t>
    <rPh sb="4" eb="6">
      <t>シュベツ</t>
    </rPh>
    <phoneticPr fontId="9"/>
  </si>
  <si>
    <t>特定相談支援・障害児相談支援</t>
    <rPh sb="0" eb="2">
      <t>トクテイ</t>
    </rPh>
    <rPh sb="2" eb="4">
      <t>ソウダン</t>
    </rPh>
    <rPh sb="4" eb="6">
      <t>シエン</t>
    </rPh>
    <rPh sb="7" eb="10">
      <t>ショウガイジ</t>
    </rPh>
    <rPh sb="10" eb="12">
      <t>ソウダン</t>
    </rPh>
    <rPh sb="12" eb="14">
      <t>シエン</t>
    </rPh>
    <phoneticPr fontId="9"/>
  </si>
  <si>
    <t>年</t>
    <rPh sb="0" eb="1">
      <t>ネン</t>
    </rPh>
    <phoneticPr fontId="4"/>
  </si>
  <si>
    <t>月</t>
    <rPh sb="0" eb="1">
      <t>ゲツ</t>
    </rPh>
    <phoneticPr fontId="4"/>
  </si>
  <si>
    <t>事業所名</t>
    <rPh sb="0" eb="3">
      <t>ジギョウショ</t>
    </rPh>
    <rPh sb="3" eb="4">
      <t>メイ</t>
    </rPh>
    <phoneticPr fontId="9"/>
  </si>
  <si>
    <t>(1)記載する期間</t>
    <rPh sb="3" eb="5">
      <t>キサイ</t>
    </rPh>
    <rPh sb="7" eb="9">
      <t>キカン</t>
    </rPh>
    <phoneticPr fontId="4"/>
  </si>
  <si>
    <t>(2)予定/実績の別</t>
    <rPh sb="3" eb="5">
      <t>ヨテイ</t>
    </rPh>
    <rPh sb="6" eb="8">
      <t>ジッセキ</t>
    </rPh>
    <rPh sb="9" eb="10">
      <t>ベツ</t>
    </rPh>
    <phoneticPr fontId="4"/>
  </si>
  <si>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9"/>
  </si>
  <si>
    <t>時間/週</t>
    <rPh sb="0" eb="2">
      <t>ジカン</t>
    </rPh>
    <rPh sb="3" eb="4">
      <t>シュウ</t>
    </rPh>
    <phoneticPr fontId="4"/>
  </si>
  <si>
    <t>時間/月</t>
    <rPh sb="0" eb="2">
      <t>ジカン</t>
    </rPh>
    <rPh sb="3" eb="4">
      <t>ツキ</t>
    </rPh>
    <phoneticPr fontId="4"/>
  </si>
  <si>
    <t>No.</t>
    <phoneticPr fontId="4"/>
  </si>
  <si>
    <t>(4)職種</t>
    <rPh sb="3" eb="5">
      <t>ショクシュ</t>
    </rPh>
    <phoneticPr fontId="4"/>
  </si>
  <si>
    <t>(5)勤務形態</t>
    <rPh sb="3" eb="5">
      <t>キンム</t>
    </rPh>
    <rPh sb="5" eb="7">
      <t>ケイタイ</t>
    </rPh>
    <phoneticPr fontId="4"/>
  </si>
  <si>
    <t>(6)資格</t>
    <rPh sb="3" eb="5">
      <t>シカク</t>
    </rPh>
    <phoneticPr fontId="4"/>
  </si>
  <si>
    <t>(7)氏名</t>
    <rPh sb="3" eb="5">
      <t>シメイ</t>
    </rPh>
    <phoneticPr fontId="4"/>
  </si>
  <si>
    <t>(8)</t>
    <phoneticPr fontId="4"/>
  </si>
  <si>
    <t>(9)勤務時間数合計</t>
    <rPh sb="3" eb="5">
      <t>キンム</t>
    </rPh>
    <rPh sb="5" eb="7">
      <t>ジカン</t>
    </rPh>
    <rPh sb="7" eb="8">
      <t>スウ</t>
    </rPh>
    <rPh sb="8" eb="10">
      <t>ゴウケイ</t>
    </rPh>
    <phoneticPr fontId="4"/>
  </si>
  <si>
    <t>(10)週平均の勤務時間数</t>
    <rPh sb="4" eb="7">
      <t>シュウヘイキン</t>
    </rPh>
    <rPh sb="8" eb="10">
      <t>キンム</t>
    </rPh>
    <rPh sb="10" eb="12">
      <t>ジカン</t>
    </rPh>
    <rPh sb="12" eb="13">
      <t>スウ</t>
    </rPh>
    <phoneticPr fontId="4"/>
  </si>
  <si>
    <t>(11)兼務状況
（兼務先／兼務する職務の内容）等</t>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</si>
  <si>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</si>
  <si>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</si>
  <si>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</si>
  <si>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</si>
  <si>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第５週</t>
    <rPh sb="0" eb="1">
      <t>ダイ</t>
    </rPh>
    <rPh sb="2" eb="3">
      <t>シュウ</t>
    </rPh>
    <phoneticPr fontId="4"/>
  </si>
  <si>
    <t>※選択肢にない職種については直接入力してください</t>
    <phoneticPr fontId="14"/>
  </si>
  <si>
    <t>管理者</t>
    <rPh sb="0" eb="3">
      <t>カンリシャ</t>
    </rPh>
    <phoneticPr fontId="14"/>
  </si>
  <si>
    <t>A</t>
  </si>
  <si>
    <t>相談支援専門員</t>
    <rPh sb="0" eb="7">
      <t>ソウダンシエンセンモンイン</t>
    </rPh>
    <phoneticPr fontId="14"/>
  </si>
  <si>
    <t>B</t>
  </si>
  <si>
    <t>C</t>
  </si>
  <si>
    <t>相談支援員</t>
    <rPh sb="0" eb="2">
      <t>ソウダン</t>
    </rPh>
    <rPh sb="2" eb="5">
      <t>シエンイン</t>
    </rPh>
    <phoneticPr fontId="14"/>
  </si>
  <si>
    <t>D</t>
  </si>
  <si>
    <t>合計</t>
    <rPh sb="0" eb="2">
      <t>ゴウケイ</t>
    </rPh>
    <phoneticPr fontId="4"/>
  </si>
  <si>
    <t>サービス提供時間</t>
    <rPh sb="4" eb="6">
      <t>テイキョウ</t>
    </rPh>
    <rPh sb="6" eb="8">
      <t>ジカン</t>
    </rPh>
    <phoneticPr fontId="4"/>
  </si>
  <si>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4"/>
  </si>
  <si>
    <t>計</t>
    <rPh sb="0" eb="1">
      <t>ケイ</t>
    </rPh>
    <phoneticPr fontId="4"/>
  </si>
  <si>
    <t>平均利用者数</t>
    <rPh sb="0" eb="2">
      <t>ヘイキン</t>
    </rPh>
    <rPh sb="2" eb="6">
      <t>リヨウシャスウ</t>
    </rPh>
    <phoneticPr fontId="4"/>
  </si>
  <si>
    <t>相談支援専門員の数の標準</t>
    <rPh sb="0" eb="2">
      <t>ソウダン</t>
    </rPh>
    <rPh sb="2" eb="7">
      <t>シエンセンモンイン</t>
    </rPh>
    <rPh sb="8" eb="9">
      <t>カズ</t>
    </rPh>
    <rPh sb="10" eb="12">
      <t>ヒョウジュン</t>
    </rPh>
    <phoneticPr fontId="4"/>
  </si>
  <si>
    <t>障害者</t>
    <rPh sb="0" eb="3">
      <t>ショウガイシャ</t>
    </rPh>
    <phoneticPr fontId="4"/>
  </si>
  <si>
    <t>障害児</t>
    <rPh sb="0" eb="3">
      <t>ショウガイジ</t>
    </rPh>
    <phoneticPr fontId="15"/>
  </si>
  <si>
    <t>＜人員基準に関する実人数集計＞</t>
    <rPh sb="1" eb="5">
      <t>ジンインキジュン</t>
    </rPh>
    <rPh sb="6" eb="7">
      <t>カン</t>
    </rPh>
    <rPh sb="9" eb="10">
      <t>ジツ</t>
    </rPh>
    <rPh sb="10" eb="12">
      <t>ニンズウ</t>
    </rPh>
    <rPh sb="12" eb="14">
      <t>シュウケイ</t>
    </rPh>
    <phoneticPr fontId="4"/>
  </si>
  <si>
    <t>専従</t>
    <rPh sb="0" eb="2">
      <t>センジュウ</t>
    </rPh>
    <phoneticPr fontId="15"/>
  </si>
  <si>
    <t>兼務</t>
    <rPh sb="0" eb="2">
      <t>ケンム</t>
    </rPh>
    <phoneticPr fontId="15"/>
  </si>
  <si>
    <t>専従</t>
    <rPh sb="0" eb="2">
      <t>センジュウ</t>
    </rPh>
    <phoneticPr fontId="4"/>
  </si>
  <si>
    <t>兼務</t>
    <rPh sb="0" eb="2">
      <t>ケンム</t>
    </rPh>
    <phoneticPr fontId="4"/>
  </si>
  <si>
    <t>常勤</t>
    <rPh sb="0" eb="2">
      <t>ジョウキン</t>
    </rPh>
    <phoneticPr fontId="4"/>
  </si>
  <si>
    <t>非常勤</t>
    <rPh sb="0" eb="3">
      <t>ヒジョウキン</t>
    </rPh>
    <phoneticPr fontId="4"/>
  </si>
  <si>
    <t>常勤換算数</t>
    <rPh sb="0" eb="5">
      <t>ジョウキンカンサンスウ</t>
    </rPh>
    <phoneticPr fontId="1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</si>
  <si>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9"/>
  </si>
  <si>
    <t>　(1) 「４週」・「暦月」のいずれかを選択してください。</t>
    <rPh sb="7" eb="8">
      <t>シュウ</t>
    </rPh>
    <rPh sb="11" eb="12">
      <t>レキ</t>
    </rPh>
    <rPh sb="12" eb="13">
      <t>ツキ</t>
    </rPh>
    <rPh sb="20" eb="22">
      <t>センタク</t>
    </rPh>
    <phoneticPr fontId="9"/>
  </si>
  <si>
    <t>　(2) 「予定」・「実績」のいずれかを選択してください。</t>
    <rPh sb="6" eb="8">
      <t>ヨテイ</t>
    </rPh>
    <rPh sb="11" eb="13">
      <t>ジッセキ</t>
    </rPh>
    <rPh sb="20" eb="22">
      <t>センタク</t>
    </rPh>
    <phoneticPr fontId="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</si>
  <si>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9"/>
  </si>
  <si>
    <t>　(4) 従業者の職種を入力してください。</t>
    <rPh sb="5" eb="8">
      <t>ジュウギョウシャ</t>
    </rPh>
    <rPh sb="9" eb="11">
      <t>ショクシュ</t>
    </rPh>
    <rPh sb="12" eb="14">
      <t>ニュウリョク</t>
    </rPh>
    <phoneticPr fontId="9"/>
  </si>
  <si>
    <t xml:space="preserve"> 　　 記入の順序は、職種ごとにまとめてください。</t>
    <rPh sb="4" eb="6">
      <t>キニュウ</t>
    </rPh>
    <rPh sb="7" eb="9">
      <t>ジュンジョ</t>
    </rPh>
    <rPh sb="11" eb="13">
      <t>ショクシュ</t>
    </rPh>
    <phoneticPr fontId="9"/>
  </si>
  <si>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7"/>
  </si>
  <si>
    <t>記号</t>
    <rPh sb="0" eb="2">
      <t>キゴウ</t>
    </rPh>
    <phoneticPr fontId="9"/>
  </si>
  <si>
    <t>区分</t>
    <rPh sb="0" eb="2">
      <t>クブン</t>
    </rPh>
    <phoneticPr fontId="9"/>
  </si>
  <si>
    <t>常勤で専従</t>
    <rPh sb="0" eb="2">
      <t>ジョウキン</t>
    </rPh>
    <rPh sb="3" eb="5">
      <t>センジュウ</t>
    </rPh>
    <phoneticPr fontId="9"/>
  </si>
  <si>
    <t>常勤で兼務</t>
    <rPh sb="0" eb="2">
      <t>ジョウキン</t>
    </rPh>
    <rPh sb="3" eb="5">
      <t>ケンム</t>
    </rPh>
    <phoneticPr fontId="9"/>
  </si>
  <si>
    <t>非常勤で専従</t>
    <rPh sb="0" eb="3">
      <t>ヒジョウキン</t>
    </rPh>
    <rPh sb="4" eb="6">
      <t>センジュウ</t>
    </rPh>
    <phoneticPr fontId="9"/>
  </si>
  <si>
    <t>非常勤で兼務</t>
    <rPh sb="0" eb="3">
      <t>ヒジョウキン</t>
    </rPh>
    <rPh sb="4" eb="6">
      <t>ケンム</t>
    </rPh>
    <phoneticPr fontId="9"/>
  </si>
  <si>
    <t>（注）常勤・非常勤の区分について</t>
    <rPh sb="1" eb="2">
      <t>チュウ</t>
    </rPh>
    <rPh sb="3" eb="5">
      <t>ジョウキン</t>
    </rPh>
    <rPh sb="6" eb="9">
      <t>ヒジョウキン</t>
    </rPh>
    <rPh sb="10" eb="12">
      <t>クブン</t>
    </rPh>
    <phoneticPr fontId="9"/>
  </si>
  <si>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</si>
  <si>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9"/>
  </si>
  <si>
    <t>　(6) 従業者の保有する資格を入力してください。</t>
    <rPh sb="5" eb="8">
      <t>ジュウギョウシャ</t>
    </rPh>
    <rPh sb="9" eb="11">
      <t>ホユウ</t>
    </rPh>
    <rPh sb="13" eb="15">
      <t>シカク</t>
    </rPh>
    <rPh sb="16" eb="18">
      <t>ニュウリョク</t>
    </rPh>
    <phoneticPr fontId="9"/>
  </si>
  <si>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9"/>
  </si>
  <si>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9"/>
  </si>
  <si>
    <t>　(7) 従業者の氏名を記入してください。</t>
    <rPh sb="5" eb="8">
      <t>ジュウギョウシャ</t>
    </rPh>
    <rPh sb="9" eb="11">
      <t>シメイ</t>
    </rPh>
    <rPh sb="12" eb="14">
      <t>キニュウ</t>
    </rPh>
    <phoneticPr fontId="9"/>
  </si>
  <si>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</si>
  <si>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</si>
  <si>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4"/>
  </si>
  <si>
    <t>※指定基準の確認に際しては、４週分の入力で差し支えありません。</t>
    <rPh sb="1" eb="5">
      <t>シテイキジュン</t>
    </rPh>
    <rPh sb="15" eb="17">
      <t>シュウブン</t>
    </rPh>
    <rPh sb="18" eb="20">
      <t>ニュウリョク</t>
    </rPh>
    <rPh sb="21" eb="22">
      <t>サ</t>
    </rPh>
    <rPh sb="23" eb="24">
      <t>ツカ</t>
    </rPh>
    <phoneticPr fontId="4"/>
  </si>
  <si>
    <t>　(10) 従業者ごとに、合計勤務時間数を入力してください。</t>
    <rPh sb="6" eb="9">
      <t>ジュウギョウシャ</t>
    </rPh>
    <rPh sb="13" eb="15">
      <t>ゴウケイ</t>
    </rPh>
    <rPh sb="15" eb="17">
      <t>キンム</t>
    </rPh>
    <rPh sb="17" eb="20">
      <t>ジカンスウ</t>
    </rPh>
    <rPh sb="21" eb="23">
      <t>ニュウリョク</t>
    </rPh>
    <phoneticPr fontId="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</si>
  <si>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9"/>
  </si>
  <si>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9"/>
  </si>
  <si>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</si>
  <si>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9"/>
  </si>
  <si>
    <t>　　　 その他、特記事項欄としてもご活用ください。</t>
    <rPh sb="6" eb="7">
      <t>タ</t>
    </rPh>
    <rPh sb="8" eb="10">
      <t>トッキ</t>
    </rPh>
    <rPh sb="10" eb="12">
      <t>ジコウ</t>
    </rPh>
    <rPh sb="12" eb="13">
      <t>ラン</t>
    </rPh>
    <rPh sb="18" eb="20">
      <t>カツヨウ</t>
    </rPh>
    <phoneticPr fontId="7"/>
  </si>
  <si>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4"/>
  </si>
  <si>
    <t>児童発達支援・放課後等デイサービス</t>
    <rPh sb="0" eb="2">
      <t>ジドウ</t>
    </rPh>
    <rPh sb="2" eb="4">
      <t>ハッタツ</t>
    </rPh>
    <rPh sb="4" eb="6">
      <t>シエン</t>
    </rPh>
    <rPh sb="7" eb="11">
      <t>ホウカゴトウ</t>
    </rPh>
    <phoneticPr fontId="9"/>
  </si>
  <si>
    <t>(2)-2　定員</t>
    <rPh sb="6" eb="8">
      <t>テイイン</t>
    </rPh>
    <phoneticPr fontId="14"/>
  </si>
  <si>
    <t>児童発達支援管理責任者</t>
    <phoneticPr fontId="14"/>
  </si>
  <si>
    <t>児童指導員</t>
    <rPh sb="0" eb="2">
      <t>ジドウ</t>
    </rPh>
    <rPh sb="2" eb="5">
      <t>シドウイン</t>
    </rPh>
    <phoneticPr fontId="14"/>
  </si>
  <si>
    <t>保育士</t>
    <rPh sb="0" eb="3">
      <t>ホイクシ</t>
    </rPh>
    <phoneticPr fontId="14"/>
  </si>
  <si>
    <t>その他職員</t>
    <rPh sb="2" eb="3">
      <t>タ</t>
    </rPh>
    <rPh sb="3" eb="5">
      <t>ショクイン</t>
    </rPh>
    <phoneticPr fontId="14"/>
  </si>
  <si>
    <t>E</t>
    <phoneticPr fontId="14"/>
  </si>
  <si>
    <r>
      <t>＜人員基準に関する実人数集計＞</t>
    </r>
    <r>
      <rPr>
        <sz val="10"/>
        <color rgb="FFC00000"/>
        <rFont val="ＭＳ ゴシック"/>
        <family val="3"/>
        <charset val="128"/>
      </rPr>
      <t>　※手入力いただいたものはすべて「その他職員」にまとめられます。</t>
    </r>
    <rPh sb="1" eb="5">
      <t>ジンインキジュン</t>
    </rPh>
    <rPh sb="6" eb="7">
      <t>カン</t>
    </rPh>
    <rPh sb="9" eb="10">
      <t>ジツ</t>
    </rPh>
    <rPh sb="10" eb="12">
      <t>ニンズウ</t>
    </rPh>
    <rPh sb="12" eb="14">
      <t>シュウケイ</t>
    </rPh>
    <rPh sb="17" eb="20">
      <t>テニュウリョク</t>
    </rPh>
    <rPh sb="34" eb="37">
      <t>タショクイン</t>
    </rPh>
    <phoneticPr fontId="4"/>
  </si>
  <si>
    <t>　(2) -2　定員数を入力してください。</t>
    <rPh sb="8" eb="11">
      <t>テイインスウ</t>
    </rPh>
    <rPh sb="12" eb="14">
      <t>ニュウリョク</t>
    </rPh>
    <phoneticPr fontId="14"/>
  </si>
  <si>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9"/>
  </si>
  <si>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14"/>
  </si>
  <si>
    <t>児童発達支援管理責任者</t>
  </si>
  <si>
    <t>嘱託医</t>
    <rPh sb="0" eb="2">
      <t>ショクタク</t>
    </rPh>
    <phoneticPr fontId="14"/>
  </si>
  <si>
    <t>児童発達支援・児童発達支援センターであるもの</t>
    <rPh sb="0" eb="6">
      <t>ジドウハッタツシエン</t>
    </rPh>
    <rPh sb="7" eb="11">
      <t>ジドウハッタツ</t>
    </rPh>
    <rPh sb="11" eb="13">
      <t>シエン</t>
    </rPh>
    <phoneticPr fontId="14"/>
  </si>
  <si>
    <t>居宅訪問型児童発達支援</t>
    <rPh sb="0" eb="2">
      <t>キョタク</t>
    </rPh>
    <rPh sb="2" eb="4">
      <t>ホウモン</t>
    </rPh>
    <rPh sb="4" eb="5">
      <t>ガタ</t>
    </rPh>
    <rPh sb="5" eb="7">
      <t>ジドウ</t>
    </rPh>
    <rPh sb="7" eb="9">
      <t>ハッタツ</t>
    </rPh>
    <rPh sb="9" eb="11">
      <t>シエン</t>
    </rPh>
    <phoneticPr fontId="9"/>
  </si>
  <si>
    <t>児童発達支援管理責任者</t>
    <rPh sb="0" eb="2">
      <t>ジドウ</t>
    </rPh>
    <rPh sb="2" eb="6">
      <t>ハッタツシエン</t>
    </rPh>
    <rPh sb="6" eb="8">
      <t>カンリ</t>
    </rPh>
    <rPh sb="8" eb="11">
      <t>セキニンシャ</t>
    </rPh>
    <phoneticPr fontId="14"/>
  </si>
  <si>
    <t>訪問支援員</t>
    <rPh sb="0" eb="2">
      <t>ホウモン</t>
    </rPh>
    <rPh sb="2" eb="5">
      <t>シエンイン</t>
    </rPh>
    <phoneticPr fontId="14"/>
  </si>
  <si>
    <t>保育所等訪問支援</t>
    <rPh sb="0" eb="3">
      <t>ホイクショ</t>
    </rPh>
    <rPh sb="3" eb="4">
      <t>トウ</t>
    </rPh>
    <rPh sb="4" eb="6">
      <t>ホウモン</t>
    </rPh>
    <rPh sb="6" eb="8">
      <t>シエン</t>
    </rPh>
    <phoneticPr fontId="9"/>
  </si>
  <si>
    <t xml:space="preserve"> （14) 必要項目を満たしていれば、各事業所で使用するシフト表等をもって代替書類として差し支えありません。</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</si>
</sst>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09]d;@"/>
    <numFmt numFmtId="177" formatCode="aaa"/>
    <numFmt numFmtId="178" formatCode="0.0_ "/>
    <numFmt numFmtId="179" formatCode="[$-409]d&quot;月&quot;"/>
  </numFmts>
  <fonts count="26" x14ac:knownFonts="1">
    <font>
      <sz val="11"/>
      <color theme="1"/>
      <name val="游ゴシック"/>
      <family val="3"/>
      <charset val="128"/>
      <scheme val="minor"/>
    </font>
    <font>
      <sz val="11"/>
      <name val="ＭＳ Ｐゴシック"/>
      <family val="3"/>
      <charset val="128"/>
    </font>
    <font>
      <b/>
      <sz val="11"/>
      <name val="ＭＳ ゴシック"/>
      <family val="3"/>
      <charset val="128"/>
    </font>
    <font>
      <sz val="6"/>
      <name val="游ゴシック"/>
      <family val="2"/>
      <charset val="128"/>
      <scheme val="minor"/>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theme="1"/>
      <name val="游ゴシック"/>
      <family val="3"/>
      <charset val="128"/>
      <scheme val="minor"/>
    </font>
    <font>
      <sz val="10"/>
      <color indexed="8"/>
      <name val="ＭＳ ゴシック"/>
      <family val="3"/>
      <charset val="128"/>
    </font>
    <font>
      <sz val="11"/>
      <color theme="1"/>
      <name val="ＭＳ ゴシック"/>
      <family val="3"/>
      <charset val="128"/>
    </font>
    <font>
      <sz val="10"/>
      <color theme="1"/>
      <name val="ＭＳ ゴシック"/>
      <family val="3"/>
      <charset val="128"/>
    </font>
    <font>
      <sz val="9"/>
      <name val="ＭＳ ゴシック"/>
      <family val="3"/>
      <charset val="128"/>
    </font>
    <font>
      <sz val="8"/>
      <color rgb="FFC00000"/>
      <name val="ＭＳ ゴシック"/>
      <family val="3"/>
      <charset val="128"/>
    </font>
    <font>
      <sz val="6"/>
      <name val="游ゴシック"/>
      <family val="3"/>
      <charset val="128"/>
    </font>
    <font>
      <sz val="6"/>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6"/>
      <name val="游ゴシック"/>
      <family val="3"/>
      <charset val="128"/>
      <scheme val="minor"/>
    </font>
    <font>
      <sz val="12"/>
      <color theme="0" tint="-0.249977111117893"/>
      <name val="ＭＳ ゴシック"/>
      <family val="3"/>
      <charset val="128"/>
    </font>
    <font>
      <sz val="12"/>
      <color rgb="FFC00000"/>
      <name val="ＭＳ ゴシック"/>
      <family val="3"/>
      <charset val="128"/>
    </font>
    <font>
      <sz val="8"/>
      <name val="ＭＳ ゴシック"/>
      <family val="3"/>
      <charset val="128"/>
    </font>
    <font>
      <sz val="10"/>
      <color rgb="FFC00000"/>
      <name val="ＭＳ 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0" fontId="1" fillId="0" borderId="0">
      <alignment vertical="center"/>
    </xf>
    <xf numFmtId="0" fontId="11" fillId="0" borderId="0">
      <alignment vertical="center"/>
    </xf>
  </cellStyleXfs>
  <cellXfs count="86">
    <xf numFmtId="0" fontId="0" fillId="0" borderId="0" xfId="0">
      <alignment vertical="center"/>
    </xf>
    <xf numFmtId="0" fontId="2" fillId="0" borderId="0" xfId="1" applyFont="1" applyAlignment="1">
      <alignment horizontal="left" vertical="center"/>
    </xf>
    <xf numFmtId="0" fontId="5" fillId="0" borderId="0" xfId="1" applyFont="1" applyAlignment="1">
      <alignment vertical="center" textRotation="255" shrinkToFit="1"/>
    </xf>
    <xf numFmtId="0" fontId="6" fillId="0" borderId="0" xfId="1" applyFont="1" applyAlignment="1">
      <alignment horizontal="left" vertical="center"/>
    </xf>
    <xf numFmtId="0" fontId="7" fillId="0" borderId="0" xfId="1" applyFont="1" applyAlignment="1">
      <alignment horizontal="left" vertical="center"/>
    </xf>
    <xf numFmtId="0" fontId="7" fillId="0" borderId="0" xfId="1" applyFont="1">
      <alignment vertical="center"/>
    </xf>
    <xf numFmtId="0" fontId="8" fillId="0" borderId="0" xfId="0" applyFont="1">
      <alignment vertical="center"/>
    </xf>
    <xf numFmtId="0" fontId="7" fillId="0" borderId="0" xfId="1" applyFont="1" applyAlignment="1">
      <alignment horizontal="right" vertical="center"/>
    </xf>
    <xf numFmtId="0" fontId="5" fillId="0" borderId="0" xfId="1" applyFont="1">
      <alignment vertical="center"/>
    </xf>
    <xf numFmtId="0" fontId="7" fillId="0" borderId="0" xfId="1" applyFont="1" applyAlignment="1">
      <alignment horizontal="center"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right" vertical="center"/>
    </xf>
    <xf numFmtId="0" fontId="11" fillId="5" borderId="1" xfId="0" applyFont="1" applyFill="1" applyBorder="1">
      <alignment vertical="center"/>
    </xf>
    <xf numFmtId="0" fontId="12" fillId="0" borderId="0" xfId="1" applyFont="1" applyAlignment="1">
      <alignment horizontal="center" vertical="center"/>
    </xf>
    <xf numFmtId="176" fontId="12" fillId="0" borderId="1" xfId="1" applyNumberFormat="1" applyFont="1" applyBorder="1">
      <alignment vertical="center"/>
    </xf>
    <xf numFmtId="177" fontId="12" fillId="0" borderId="1" xfId="1" applyNumberFormat="1" applyFont="1" applyBorder="1">
      <alignment vertical="center"/>
    </xf>
    <xf numFmtId="0" fontId="7" fillId="0" borderId="1" xfId="1" applyFont="1" applyBorder="1">
      <alignment vertical="center"/>
    </xf>
    <xf numFmtId="0" fontId="12" fillId="2" borderId="1" xfId="1" applyFont="1" applyFill="1" applyBorder="1" applyAlignment="1">
      <alignment horizontal="left" vertical="center"/>
    </xf>
    <xf numFmtId="0" fontId="12" fillId="2" borderId="4" xfId="1" applyFont="1" applyFill="1" applyBorder="1" applyAlignment="1">
      <alignment horizontal="center" vertical="center"/>
    </xf>
    <xf numFmtId="0" fontId="12" fillId="4" borderId="1" xfId="1" applyFont="1" applyFill="1" applyBorder="1">
      <alignment vertical="center"/>
    </xf>
    <xf numFmtId="0" fontId="12" fillId="4" borderId="4" xfId="1" applyFont="1" applyFill="1" applyBorder="1">
      <alignment vertical="center"/>
    </xf>
    <xf numFmtId="0" fontId="12" fillId="3" borderId="1" xfId="1" applyFont="1" applyFill="1" applyBorder="1" applyAlignment="1">
      <alignment horizontal="right" vertical="center"/>
    </xf>
    <xf numFmtId="0" fontId="12" fillId="0" borderId="5" xfId="1" applyFont="1" applyBorder="1" applyAlignment="1">
      <alignment horizontal="right" vertical="center"/>
    </xf>
    <xf numFmtId="178" fontId="12" fillId="0" borderId="1" xfId="1" applyNumberFormat="1" applyFont="1" applyBorder="1" applyAlignment="1">
      <alignment horizontal="right" vertical="center"/>
    </xf>
    <xf numFmtId="0" fontId="12" fillId="0" borderId="1" xfId="1" applyFont="1" applyBorder="1" applyAlignment="1">
      <alignment horizontal="right" vertical="center"/>
    </xf>
    <xf numFmtId="0" fontId="12" fillId="3" borderId="9" xfId="1" applyFont="1" applyFill="1" applyBorder="1" applyAlignment="1">
      <alignment horizontal="right" vertical="center"/>
    </xf>
    <xf numFmtId="0" fontId="12" fillId="0" borderId="10" xfId="1" applyFont="1" applyBorder="1" applyAlignment="1">
      <alignment horizontal="right" vertical="center"/>
    </xf>
    <xf numFmtId="0" fontId="12" fillId="0" borderId="0" xfId="1" applyFont="1">
      <alignment vertical="center"/>
    </xf>
    <xf numFmtId="179" fontId="12" fillId="0" borderId="1" xfId="1" applyNumberFormat="1" applyFont="1" applyBorder="1" applyAlignment="1">
      <alignment horizontal="center" vertical="center"/>
    </xf>
    <xf numFmtId="0" fontId="12" fillId="0" borderId="4" xfId="2" applyFont="1" applyBorder="1" applyAlignment="1">
      <alignment horizontal="center" vertical="center"/>
    </xf>
    <xf numFmtId="0" fontId="12" fillId="0" borderId="1" xfId="2" applyFont="1" applyBorder="1" applyAlignment="1">
      <alignment horizontal="center" vertical="center"/>
    </xf>
    <xf numFmtId="0" fontId="12" fillId="0" borderId="1" xfId="1" applyFont="1" applyBorder="1" applyAlignment="1">
      <alignment horizontal="center" vertical="center"/>
    </xf>
    <xf numFmtId="0" fontId="12" fillId="0" borderId="1" xfId="1" applyFont="1" applyBorder="1" applyAlignment="1">
      <alignment horizontal="center" vertical="center" wrapText="1"/>
    </xf>
    <xf numFmtId="0" fontId="16" fillId="0" borderId="0" xfId="2" applyFont="1" applyAlignment="1">
      <alignment horizontal="center" vertical="center"/>
    </xf>
    <xf numFmtId="0" fontId="7" fillId="0" borderId="0" xfId="2" applyFont="1" applyAlignment="1">
      <alignment horizontal="center" vertical="center"/>
    </xf>
    <xf numFmtId="0" fontId="17" fillId="0" borderId="0" xfId="1" applyFont="1" applyAlignment="1">
      <alignment horizontal="center" vertical="center"/>
    </xf>
    <xf numFmtId="0" fontId="17" fillId="0" borderId="0" xfId="2" applyFont="1" applyAlignment="1">
      <alignment horizontal="center" vertical="center"/>
    </xf>
    <xf numFmtId="0" fontId="17" fillId="0" borderId="0" xfId="1" applyFont="1">
      <alignment vertical="center"/>
    </xf>
    <xf numFmtId="0" fontId="16" fillId="0" borderId="0" xfId="1" applyFont="1">
      <alignment vertical="center"/>
    </xf>
    <xf numFmtId="0" fontId="16" fillId="0" borderId="0" xfId="1" applyFont="1" applyAlignment="1">
      <alignment horizontal="center" vertical="center"/>
    </xf>
    <xf numFmtId="0" fontId="12" fillId="0" borderId="0" xfId="1" applyFont="1" applyAlignment="1">
      <alignment horizontal="left" vertical="center"/>
    </xf>
    <xf numFmtId="0" fontId="12" fillId="0" borderId="0" xfId="1" applyFont="1" applyAlignment="1">
      <alignment vertical="center" textRotation="255" shrinkToFit="1"/>
    </xf>
    <xf numFmtId="0" fontId="12" fillId="0" borderId="1" xfId="1" applyFont="1" applyBorder="1" applyAlignment="1">
      <alignment vertical="center" textRotation="255" shrinkToFit="1"/>
    </xf>
    <xf numFmtId="0" fontId="7" fillId="0" borderId="0" xfId="0" applyFont="1">
      <alignment vertical="center"/>
    </xf>
    <xf numFmtId="0" fontId="7" fillId="0" borderId="0" xfId="0" applyFont="1" applyAlignment="1">
      <alignment horizontal="right" vertical="center"/>
    </xf>
    <xf numFmtId="0" fontId="11" fillId="5" borderId="9" xfId="0" applyFont="1" applyFill="1" applyBorder="1">
      <alignment vertical="center"/>
    </xf>
    <xf numFmtId="0" fontId="22" fillId="0" borderId="0" xfId="1" applyFont="1">
      <alignment vertical="center"/>
    </xf>
    <xf numFmtId="0" fontId="23" fillId="0" borderId="0" xfId="1" applyFont="1">
      <alignment vertical="center"/>
    </xf>
    <xf numFmtId="0" fontId="24" fillId="0" borderId="0" xfId="1" applyFont="1">
      <alignment vertical="center"/>
    </xf>
    <xf numFmtId="0" fontId="12" fillId="0" borderId="1" xfId="1" applyFont="1" applyBorder="1">
      <alignment vertical="center"/>
    </xf>
    <xf numFmtId="0" fontId="12" fillId="0" borderId="4"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5" xfId="2" applyFont="1" applyBorder="1" applyAlignment="1">
      <alignment horizontal="center" vertical="center" wrapText="1"/>
    </xf>
    <xf numFmtId="0" fontId="12" fillId="0" borderId="1" xfId="1" applyFont="1" applyBorder="1" applyAlignment="1">
      <alignment horizontal="center" vertical="center"/>
    </xf>
    <xf numFmtId="0" fontId="12" fillId="0" borderId="4" xfId="2" applyFont="1" applyBorder="1" applyAlignment="1">
      <alignment horizontal="center" vertical="center"/>
    </xf>
    <xf numFmtId="0" fontId="12" fillId="0" borderId="8" xfId="2" applyFont="1" applyBorder="1" applyAlignment="1">
      <alignment horizontal="center" vertical="center"/>
    </xf>
    <xf numFmtId="0" fontId="12" fillId="0" borderId="5" xfId="2" applyFont="1" applyBorder="1" applyAlignment="1">
      <alignment horizontal="center" vertical="center"/>
    </xf>
    <xf numFmtId="0" fontId="12" fillId="0" borderId="1" xfId="2" applyFont="1" applyBorder="1" applyAlignment="1">
      <alignment horizontal="center" vertical="center" wrapText="1"/>
    </xf>
    <xf numFmtId="0" fontId="12" fillId="0" borderId="1" xfId="2" applyFont="1" applyBorder="1" applyAlignment="1">
      <alignment horizontal="center" vertical="center"/>
    </xf>
    <xf numFmtId="0" fontId="7" fillId="4" borderId="1" xfId="1" applyFont="1" applyFill="1" applyBorder="1">
      <alignment vertical="center"/>
    </xf>
    <xf numFmtId="0" fontId="12" fillId="0" borderId="4" xfId="1" applyFont="1" applyBorder="1" applyAlignment="1">
      <alignment horizontal="center" vertical="center"/>
    </xf>
    <xf numFmtId="0" fontId="12" fillId="0" borderId="8" xfId="1" applyFont="1" applyBorder="1" applyAlignment="1">
      <alignment horizontal="center" vertical="center"/>
    </xf>
    <xf numFmtId="0" fontId="7" fillId="0" borderId="1" xfId="1" applyFont="1" applyBorder="1">
      <alignment vertical="center"/>
    </xf>
    <xf numFmtId="0" fontId="12" fillId="0" borderId="5" xfId="1" applyFont="1" applyBorder="1" applyAlignment="1">
      <alignment horizontal="center" vertical="center"/>
    </xf>
    <xf numFmtId="0" fontId="13" fillId="0" borderId="6" xfId="1" applyFont="1" applyBorder="1" applyAlignment="1">
      <alignment horizontal="center" vertical="center" wrapText="1"/>
    </xf>
    <xf numFmtId="0" fontId="13" fillId="0" borderId="7" xfId="1" applyFont="1" applyBorder="1" applyAlignment="1">
      <alignment horizontal="center" vertical="center" wrapText="1"/>
    </xf>
    <xf numFmtId="0" fontId="12" fillId="0" borderId="5" xfId="1" applyFont="1" applyBorder="1" applyAlignment="1">
      <alignment horizontal="center" vertical="center" wrapText="1"/>
    </xf>
    <xf numFmtId="0" fontId="12" fillId="0" borderId="1" xfId="1" applyFont="1" applyBorder="1" applyAlignment="1">
      <alignment horizontal="center" vertical="center" wrapText="1"/>
    </xf>
    <xf numFmtId="0" fontId="7" fillId="0" borderId="1" xfId="1" applyFont="1" applyBorder="1" applyAlignment="1">
      <alignment horizontal="center" vertical="center" wrapText="1"/>
    </xf>
    <xf numFmtId="0" fontId="7" fillId="2" borderId="1" xfId="1" applyFont="1" applyFill="1" applyBorder="1" applyAlignment="1">
      <alignment horizontal="center" vertical="center"/>
    </xf>
    <xf numFmtId="0" fontId="11" fillId="5" borderId="1" xfId="0" applyFont="1" applyFill="1" applyBorder="1">
      <alignment vertical="center"/>
    </xf>
    <xf numFmtId="0" fontId="12" fillId="0" borderId="3" xfId="1" applyFont="1" applyBorder="1" applyAlignment="1">
      <alignment horizontal="center" vertical="center"/>
    </xf>
    <xf numFmtId="0" fontId="12" fillId="0" borderId="6" xfId="1" applyFont="1" applyBorder="1" applyAlignment="1">
      <alignment horizontal="center" vertical="center"/>
    </xf>
    <xf numFmtId="0" fontId="12" fillId="0" borderId="3" xfId="1" applyFont="1" applyBorder="1" applyAlignment="1">
      <alignment horizontal="center" vertical="center" wrapText="1"/>
    </xf>
    <xf numFmtId="0" fontId="12" fillId="0" borderId="6" xfId="1" applyFont="1" applyBorder="1" applyAlignment="1">
      <alignment horizontal="center" vertical="center" wrapText="1"/>
    </xf>
    <xf numFmtId="0" fontId="12" fillId="0" borderId="7" xfId="1" applyFont="1" applyBorder="1" applyAlignment="1">
      <alignment horizontal="center" vertical="center" wrapText="1"/>
    </xf>
    <xf numFmtId="49" fontId="12" fillId="0" borderId="1" xfId="1" applyNumberFormat="1" applyFont="1" applyBorder="1" applyAlignment="1">
      <alignment horizontal="center" vertical="center"/>
    </xf>
    <xf numFmtId="0" fontId="7" fillId="2" borderId="1" xfId="1" applyFont="1" applyFill="1" applyBorder="1" applyAlignment="1">
      <alignment horizontal="center" vertical="center" wrapText="1"/>
    </xf>
    <xf numFmtId="0" fontId="7" fillId="3" borderId="2" xfId="1" applyFont="1" applyFill="1" applyBorder="1" applyAlignment="1">
      <alignment horizontal="center" vertical="center"/>
    </xf>
    <xf numFmtId="0" fontId="7" fillId="0" borderId="2" xfId="1" applyFont="1" applyBorder="1" applyAlignment="1">
      <alignment horizontal="center" vertical="center"/>
    </xf>
    <xf numFmtId="0" fontId="7" fillId="4" borderId="1" xfId="1" applyFont="1" applyFill="1" applyBorder="1" applyAlignment="1">
      <alignment horizontal="center" vertical="center"/>
    </xf>
    <xf numFmtId="0" fontId="12" fillId="0" borderId="1" xfId="1" applyFont="1" applyBorder="1" applyAlignment="1">
      <alignment horizontal="left" vertical="center"/>
    </xf>
    <xf numFmtId="0" fontId="12" fillId="3" borderId="1" xfId="1" applyFont="1" applyFill="1" applyBorder="1" applyAlignment="1">
      <alignment horizontal="right" vertical="center"/>
    </xf>
    <xf numFmtId="178" fontId="12" fillId="0" borderId="1" xfId="1" applyNumberFormat="1" applyFont="1" applyBorder="1">
      <alignment vertical="center"/>
    </xf>
    <xf numFmtId="179" fontId="12" fillId="0" borderId="1" xfId="1" applyNumberFormat="1" applyFont="1" applyBorder="1" applyAlignment="1">
      <alignment horizontal="center" vertical="center"/>
    </xf>
  </cellXfs>
  <cellStyles count="3">
    <cellStyle name="標準" xfId="0" builtinId="0"/>
    <cellStyle name="標準 2" xfId="2" xr:uid="{744C6959-88FD-4F5F-A685-2C96D584E3D2}"/>
    <cellStyle name="標準_③-２加算様式（就労）" xfId="1" xr:uid="{82A6F13A-1501-4418-81DD-06F031A449F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32997\Downloads\&#65288;&#27161;&#28310;&#27096;&#24335;&#65300;&#65289;&#21220;&#21209;&#20307;&#21046;&#19968;&#35239;&#34920;.xlsx" TargetMode="External"/><Relationship Id="rId1" Type="http://schemas.openxmlformats.org/officeDocument/2006/relationships/externalLinkPath" Target="file:///C:\Users\32997\Downloads\&#65288;&#27161;&#28310;&#27096;&#24335;&#65300;&#65289;&#21220;&#21209;&#20307;&#21046;&#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目次"/>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cell r="K1" t="str">
            <v>職種⑩</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cell r="G6"/>
          <cell r="H6"/>
          <cell r="I6"/>
          <cell r="J6"/>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cell r="J7"/>
        </row>
        <row r="8">
          <cell r="A8" t="str">
            <v>短期入所・併設型</v>
          </cell>
          <cell r="B8" t="str">
            <v>管理者</v>
          </cell>
          <cell r="C8" t="str">
            <v>生活支援員</v>
          </cell>
          <cell r="D8"/>
          <cell r="E8"/>
          <cell r="F8"/>
          <cell r="G8"/>
          <cell r="H8"/>
          <cell r="I8"/>
          <cell r="J8"/>
        </row>
        <row r="9">
          <cell r="A9" t="str">
            <v>短期入所・空床利用型</v>
          </cell>
          <cell r="B9" t="str">
            <v>管理者</v>
          </cell>
          <cell r="C9" t="str">
            <v>生活支援員</v>
          </cell>
          <cell r="D9"/>
          <cell r="E9"/>
          <cell r="F9"/>
          <cell r="G9"/>
          <cell r="H9"/>
          <cell r="I9"/>
          <cell r="J9"/>
        </row>
        <row r="10">
          <cell r="A10" t="str">
            <v>短期入所・単独型</v>
          </cell>
          <cell r="B10" t="str">
            <v>管理者</v>
          </cell>
          <cell r="C10" t="str">
            <v>生活支援員</v>
          </cell>
          <cell r="D10"/>
          <cell r="E10"/>
          <cell r="F10"/>
          <cell r="G10"/>
          <cell r="H10"/>
          <cell r="I10"/>
          <cell r="J10"/>
        </row>
        <row r="11">
          <cell r="A11" t="str">
            <v>重度障害者等包括支援</v>
          </cell>
          <cell r="B11" t="str">
            <v>管理者</v>
          </cell>
          <cell r="C11" t="str">
            <v>サービス提供責任者</v>
          </cell>
          <cell r="D11" t="str">
            <v>従業者</v>
          </cell>
          <cell r="E11"/>
          <cell r="F11"/>
          <cell r="G11"/>
          <cell r="H11"/>
          <cell r="I11"/>
          <cell r="J11"/>
        </row>
        <row r="12">
          <cell r="A12" t="str">
            <v>共同生活援助・介護サービス包括型</v>
          </cell>
          <cell r="B12" t="str">
            <v>管理者</v>
          </cell>
          <cell r="C12" t="str">
            <v>サービス管理責任者</v>
          </cell>
          <cell r="D12" t="str">
            <v>世話人</v>
          </cell>
          <cell r="E12" t="str">
            <v>生活支援員</v>
          </cell>
          <cell r="F12"/>
          <cell r="G12"/>
          <cell r="H12"/>
          <cell r="I12"/>
          <cell r="J12"/>
        </row>
        <row r="13">
          <cell r="A13" t="str">
            <v>共同生活援助・外部サービス利用型</v>
          </cell>
          <cell r="B13" t="str">
            <v>管理者</v>
          </cell>
          <cell r="C13" t="str">
            <v>サービス管理責任者</v>
          </cell>
          <cell r="D13" t="str">
            <v>世話人</v>
          </cell>
          <cell r="E13"/>
          <cell r="F13"/>
          <cell r="G13"/>
          <cell r="H13"/>
          <cell r="I13"/>
          <cell r="J13"/>
        </row>
        <row r="14">
          <cell r="A14" t="str">
            <v>共同生活援助・日中サービス支援型</v>
          </cell>
          <cell r="B14" t="str">
            <v>管理者</v>
          </cell>
          <cell r="C14" t="str">
            <v>サービス管理責任者</v>
          </cell>
          <cell r="D14" t="str">
            <v>世話人</v>
          </cell>
          <cell r="E14" t="str">
            <v>生活支援員</v>
          </cell>
          <cell r="F14" t="str">
            <v>夜間支援従事者</v>
          </cell>
          <cell r="G14"/>
          <cell r="H14"/>
          <cell r="I14"/>
          <cell r="J14"/>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cell r="K15" t="str">
            <v>生活支援員</v>
          </cell>
          <cell r="L15"/>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cell r="I16"/>
          <cell r="J16"/>
        </row>
        <row r="17">
          <cell r="A17" t="str">
            <v>生活訓練</v>
          </cell>
          <cell r="B17" t="str">
            <v>管理者</v>
          </cell>
          <cell r="C17" t="str">
            <v>サービス管理責任者</v>
          </cell>
          <cell r="D17" t="str">
            <v>地域移行支援員</v>
          </cell>
          <cell r="E17" t="str">
            <v>生活支援員</v>
          </cell>
          <cell r="F17"/>
          <cell r="G17"/>
          <cell r="H17"/>
          <cell r="I17"/>
          <cell r="J17"/>
        </row>
        <row r="18">
          <cell r="A18" t="str">
            <v>就労選択支援</v>
          </cell>
          <cell r="B18" t="str">
            <v>管理者</v>
          </cell>
          <cell r="C18" t="str">
            <v>就労選択支援員</v>
          </cell>
          <cell r="D18"/>
          <cell r="E18"/>
          <cell r="F18"/>
          <cell r="G18"/>
          <cell r="H18"/>
          <cell r="I18"/>
          <cell r="J18"/>
        </row>
        <row r="19">
          <cell r="A19" t="str">
            <v>就労移行支援</v>
          </cell>
          <cell r="B19" t="str">
            <v>管理者</v>
          </cell>
          <cell r="C19" t="str">
            <v>サービス管理責任者</v>
          </cell>
          <cell r="D19" t="str">
            <v>就労支援員</v>
          </cell>
          <cell r="E19" t="str">
            <v>職業指導員</v>
          </cell>
          <cell r="F19" t="str">
            <v>生活支援員</v>
          </cell>
          <cell r="G19"/>
          <cell r="H19"/>
          <cell r="I19"/>
          <cell r="J19"/>
        </row>
        <row r="20">
          <cell r="A20" t="str">
            <v>認定指定就労移行支援</v>
          </cell>
          <cell r="B20" t="str">
            <v>管理者</v>
          </cell>
          <cell r="C20" t="str">
            <v>サービス管理責任者</v>
          </cell>
          <cell r="D20" t="str">
            <v>職業指導員</v>
          </cell>
          <cell r="E20" t="str">
            <v>生活支援員</v>
          </cell>
          <cell r="F20"/>
          <cell r="G20"/>
          <cell r="H20"/>
          <cell r="I20"/>
          <cell r="J20"/>
        </row>
        <row r="21">
          <cell r="A21" t="str">
            <v>就労継続支援Ａ型・Ｂ型</v>
          </cell>
          <cell r="B21" t="str">
            <v>管理者</v>
          </cell>
          <cell r="C21" t="str">
            <v>サービス管理責任者</v>
          </cell>
          <cell r="D21" t="str">
            <v>職業指導員</v>
          </cell>
          <cell r="E21" t="str">
            <v>生活支援員</v>
          </cell>
          <cell r="F21"/>
          <cell r="G21"/>
          <cell r="H21"/>
          <cell r="I21"/>
          <cell r="J21"/>
        </row>
        <row r="22">
          <cell r="A22" t="str">
            <v>一般相談支援事業</v>
          </cell>
          <cell r="B22" t="str">
            <v>管理者</v>
          </cell>
          <cell r="C22" t="str">
            <v>従業者</v>
          </cell>
          <cell r="D22"/>
          <cell r="E22"/>
          <cell r="F22"/>
          <cell r="G22"/>
          <cell r="H22"/>
          <cell r="I22"/>
          <cell r="J22"/>
        </row>
        <row r="23">
          <cell r="A23" t="str">
            <v>就労定着支援</v>
          </cell>
          <cell r="B23" t="str">
            <v>管理者</v>
          </cell>
          <cell r="C23" t="str">
            <v>サービス管理責任者</v>
          </cell>
          <cell r="D23" t="str">
            <v>就労定着支援員</v>
          </cell>
          <cell r="E23"/>
          <cell r="F23"/>
          <cell r="G23"/>
          <cell r="H23"/>
          <cell r="I23"/>
          <cell r="J23"/>
        </row>
        <row r="24">
          <cell r="A24" t="str">
            <v>自立生活援助</v>
          </cell>
          <cell r="B24" t="str">
            <v>管理者</v>
          </cell>
          <cell r="C24" t="str">
            <v>サービス管理責任者</v>
          </cell>
          <cell r="D24" t="str">
            <v>地域生活支援員</v>
          </cell>
          <cell r="E24"/>
          <cell r="F24"/>
          <cell r="G24"/>
          <cell r="H24"/>
          <cell r="I24"/>
          <cell r="J24"/>
        </row>
        <row r="25">
          <cell r="A25" t="str">
            <v>特定相談支援・障害児相談支援</v>
          </cell>
          <cell r="B25" t="str">
            <v>管理者</v>
          </cell>
          <cell r="C25" t="str">
            <v>相談支援専門員</v>
          </cell>
          <cell r="D25" t="str">
            <v>相談支援員</v>
          </cell>
          <cell r="E25"/>
          <cell r="F25"/>
          <cell r="G25"/>
          <cell r="H25"/>
          <cell r="I25"/>
          <cell r="J25"/>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cell r="I26"/>
          <cell r="J26"/>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cell r="J27"/>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cell r="K28" t="str">
            <v>その他職員</v>
          </cell>
        </row>
        <row r="29">
          <cell r="A29" t="str">
            <v>保育所等訪問支援</v>
          </cell>
          <cell r="B29" t="str">
            <v>管理者</v>
          </cell>
          <cell r="C29" t="str">
            <v>児童発達支援管理責任者</v>
          </cell>
          <cell r="D29" t="str">
            <v>訪問支援員</v>
          </cell>
          <cell r="E29"/>
          <cell r="F29"/>
          <cell r="G29"/>
          <cell r="H29"/>
          <cell r="I29"/>
          <cell r="J29"/>
          <cell r="K29"/>
        </row>
        <row r="30">
          <cell r="A30" t="str">
            <v>居宅訪問型児童発達支援</v>
          </cell>
          <cell r="B30" t="str">
            <v>管理者</v>
          </cell>
          <cell r="C30" t="str">
            <v>児童発達支援管理責任者</v>
          </cell>
          <cell r="D30" t="str">
            <v>訪問支援員</v>
          </cell>
          <cell r="E30"/>
          <cell r="F30"/>
          <cell r="G30"/>
          <cell r="H30"/>
          <cell r="I30"/>
          <cell r="J30"/>
          <cell r="K30"/>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cell r="K31"/>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cell r="J32"/>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0CAE6-CD6B-4952-89B7-36068A2EEC62}">
  <dimension ref="A1:AO75"/>
  <sheetViews>
    <sheetView showGridLines="0" view="pageBreakPreview" topLeftCell="A16" zoomScaleNormal="100" zoomScaleSheetLayoutView="100" workbookViewId="0">
      <selection activeCell="D26" sqref="D25:D26"/>
    </sheetView>
  </sheetViews>
  <sheetFormatPr defaultColWidth="8.25" defaultRowHeight="21" customHeight="1" x14ac:dyDescent="0.55000000000000004"/>
  <cols>
    <col min="1" max="1" width="2.58203125" style="8" customWidth="1"/>
    <col min="2" max="2" width="15.25" style="2" customWidth="1"/>
    <col min="3" max="3" width="6.58203125" style="8" customWidth="1"/>
    <col min="4" max="5" width="7.58203125" style="8" customWidth="1"/>
    <col min="6" max="36" width="2.58203125" style="8" customWidth="1"/>
    <col min="37" max="37" width="6.58203125" style="8" customWidth="1"/>
    <col min="38" max="39" width="7.58203125" style="8" customWidth="1"/>
    <col min="40" max="40" width="5.58203125" style="8" customWidth="1"/>
    <col min="41" max="16384" width="8.25" style="8"/>
  </cols>
  <sheetData>
    <row r="1" spans="1:41" ht="20.149999999999999" customHeight="1" x14ac:dyDescent="0.55000000000000004">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78" t="s">
        <v>80</v>
      </c>
      <c r="AL1" s="78"/>
      <c r="AM1" s="78"/>
      <c r="AN1" s="78"/>
    </row>
    <row r="2" spans="1:41" ht="18" customHeight="1" x14ac:dyDescent="0.55000000000000004">
      <c r="A2" s="5"/>
      <c r="B2" s="9"/>
      <c r="C2" s="9"/>
      <c r="D2" s="9"/>
      <c r="E2" s="9"/>
      <c r="F2" s="9"/>
      <c r="G2" s="9"/>
      <c r="H2" s="9"/>
      <c r="I2" s="9"/>
      <c r="J2" s="9"/>
      <c r="K2" s="9"/>
      <c r="L2" s="9"/>
      <c r="M2" s="79">
        <v>2026</v>
      </c>
      <c r="N2" s="79"/>
      <c r="O2" s="79"/>
      <c r="P2" s="79"/>
      <c r="Q2" s="80" t="s">
        <v>3</v>
      </c>
      <c r="R2" s="80"/>
      <c r="S2" s="79">
        <v>4</v>
      </c>
      <c r="T2" s="79"/>
      <c r="U2" s="80" t="s">
        <v>4</v>
      </c>
      <c r="V2" s="80"/>
      <c r="W2" s="9"/>
      <c r="X2" s="9"/>
      <c r="Y2" s="9"/>
      <c r="Z2" s="5"/>
      <c r="AA2" s="5"/>
      <c r="AC2" s="7"/>
      <c r="AD2" s="9"/>
      <c r="AE2" s="9"/>
      <c r="AF2" s="9"/>
      <c r="AG2" s="9"/>
      <c r="AH2" s="9"/>
      <c r="AI2" s="7" t="s">
        <v>5</v>
      </c>
      <c r="AJ2" s="7"/>
      <c r="AK2" s="81"/>
      <c r="AL2" s="81"/>
      <c r="AM2" s="81"/>
      <c r="AN2" s="81"/>
    </row>
    <row r="3" spans="1:41" ht="18" customHeight="1" x14ac:dyDescent="0.55000000000000004">
      <c r="A3" s="10"/>
      <c r="B3" s="10"/>
      <c r="C3" s="10"/>
      <c r="D3" s="10"/>
      <c r="E3" s="10"/>
      <c r="F3" s="10"/>
      <c r="G3" s="10"/>
      <c r="H3" s="10"/>
      <c r="I3" s="10"/>
      <c r="J3" s="10"/>
      <c r="K3" s="10"/>
      <c r="L3" s="10"/>
      <c r="M3" s="10"/>
      <c r="N3" s="10"/>
      <c r="O3" s="10"/>
      <c r="P3" s="10"/>
      <c r="Q3" s="10"/>
      <c r="R3" s="10"/>
      <c r="S3" s="10"/>
      <c r="T3" s="10"/>
      <c r="U3" s="10"/>
      <c r="V3" s="10"/>
      <c r="W3" s="10"/>
      <c r="Y3" s="11"/>
      <c r="Z3" s="11"/>
      <c r="AA3" s="11"/>
      <c r="AB3" s="5"/>
      <c r="AC3" s="11"/>
      <c r="AD3" s="11"/>
      <c r="AE3" s="11"/>
      <c r="AF3" s="11"/>
      <c r="AG3" s="11"/>
      <c r="AH3" s="11"/>
      <c r="AI3" s="12" t="s">
        <v>6</v>
      </c>
      <c r="AJ3" s="7"/>
      <c r="AK3" s="70"/>
      <c r="AL3" s="70"/>
      <c r="AM3" s="70"/>
      <c r="AN3" s="70"/>
    </row>
    <row r="4" spans="1:41" ht="18" customHeight="1" x14ac:dyDescent="0.55000000000000004">
      <c r="A4" s="10"/>
      <c r="B4" s="10"/>
      <c r="C4" s="10"/>
      <c r="D4" s="10"/>
      <c r="E4" s="10"/>
      <c r="F4" s="10"/>
      <c r="G4" s="10"/>
      <c r="H4" s="10"/>
      <c r="I4" s="10"/>
      <c r="J4" s="10"/>
      <c r="K4" s="10"/>
      <c r="L4" s="10"/>
      <c r="M4" s="10"/>
      <c r="N4" s="10"/>
      <c r="O4" s="10"/>
      <c r="P4" s="10"/>
      <c r="Q4" s="10"/>
      <c r="R4" s="10"/>
      <c r="S4" s="10"/>
      <c r="T4" s="10"/>
      <c r="U4" s="10"/>
      <c r="V4" s="10"/>
      <c r="W4" s="10"/>
      <c r="Y4" s="11"/>
      <c r="Z4" s="11"/>
      <c r="AA4" s="11"/>
      <c r="AB4" s="5"/>
      <c r="AC4" s="11"/>
      <c r="AD4" s="11"/>
      <c r="AE4" s="11"/>
      <c r="AF4" s="11"/>
      <c r="AG4" s="11"/>
      <c r="AH4" s="11"/>
      <c r="AI4" s="12" t="s">
        <v>7</v>
      </c>
      <c r="AJ4" s="7"/>
      <c r="AK4" s="70"/>
      <c r="AL4" s="70"/>
      <c r="AM4" s="70"/>
      <c r="AN4" s="70"/>
    </row>
    <row r="5" spans="1:41" ht="18" customHeight="1" x14ac:dyDescent="0.55000000000000004">
      <c r="A5" s="10"/>
      <c r="B5" s="10"/>
      <c r="C5" s="10"/>
      <c r="D5" s="10"/>
      <c r="E5" s="10"/>
      <c r="F5" s="10"/>
      <c r="G5" s="10"/>
      <c r="H5" s="10"/>
      <c r="I5" s="10"/>
      <c r="J5" s="10"/>
      <c r="K5" s="10"/>
      <c r="L5" s="10"/>
      <c r="M5" s="10"/>
      <c r="N5" s="10"/>
      <c r="O5" s="10"/>
      <c r="P5" s="10"/>
      <c r="Q5" s="10"/>
      <c r="R5" s="10"/>
      <c r="S5" s="10"/>
      <c r="T5" s="10"/>
      <c r="U5" s="10"/>
      <c r="V5" s="10"/>
      <c r="W5" s="10"/>
      <c r="Y5" s="11"/>
      <c r="Z5" s="11"/>
      <c r="AA5" s="11"/>
      <c r="AB5" s="5"/>
      <c r="AC5" s="11"/>
      <c r="AD5" s="11"/>
      <c r="AE5" s="44"/>
      <c r="AF5" s="44"/>
      <c r="AG5" s="44"/>
      <c r="AH5" s="44"/>
      <c r="AI5" s="45" t="s">
        <v>81</v>
      </c>
      <c r="AJ5" s="7"/>
      <c r="AK5" s="70"/>
      <c r="AL5" s="70"/>
      <c r="AM5" s="70"/>
      <c r="AN5" s="70"/>
    </row>
    <row r="6" spans="1:41" ht="18" customHeight="1" x14ac:dyDescent="0.55000000000000004">
      <c r="A6" s="10"/>
      <c r="B6" s="10"/>
      <c r="C6" s="10"/>
      <c r="D6" s="10"/>
      <c r="E6" s="10"/>
      <c r="F6" s="10"/>
      <c r="G6" s="10"/>
      <c r="H6" s="10"/>
      <c r="I6" s="10"/>
      <c r="J6" s="10"/>
      <c r="K6" s="10"/>
      <c r="L6" s="10"/>
      <c r="M6" s="10"/>
      <c r="N6" s="10"/>
      <c r="O6" s="10"/>
      <c r="P6" s="10"/>
      <c r="Q6" s="10"/>
      <c r="R6" s="10"/>
      <c r="S6" s="10"/>
      <c r="U6" s="10"/>
      <c r="V6" s="10"/>
      <c r="W6" s="10"/>
      <c r="Y6" s="11"/>
      <c r="Z6" s="11"/>
      <c r="AA6" s="11"/>
      <c r="AB6" s="5"/>
      <c r="AC6" s="11"/>
      <c r="AD6" s="11"/>
      <c r="AE6" s="11"/>
      <c r="AF6" s="11"/>
      <c r="AG6" s="12" t="s">
        <v>8</v>
      </c>
      <c r="AH6" s="71"/>
      <c r="AI6" s="71"/>
      <c r="AJ6" s="71"/>
      <c r="AK6" s="11" t="s">
        <v>9</v>
      </c>
      <c r="AL6" s="46"/>
      <c r="AM6" s="11" t="s">
        <v>10</v>
      </c>
      <c r="AN6" s="5"/>
    </row>
    <row r="7" spans="1:41" ht="10" customHeight="1" x14ac:dyDescent="0.55000000000000004">
      <c r="A7" s="5"/>
      <c r="B7" s="14"/>
      <c r="C7" s="14"/>
      <c r="D7" s="14"/>
      <c r="E7" s="14"/>
      <c r="F7" s="14"/>
      <c r="G7" s="14"/>
      <c r="H7" s="14"/>
      <c r="I7" s="14"/>
      <c r="J7" s="14"/>
      <c r="K7" s="14"/>
      <c r="L7" s="14"/>
      <c r="M7" s="14"/>
      <c r="N7" s="14"/>
      <c r="O7" s="14"/>
      <c r="P7" s="14"/>
      <c r="Q7" s="14"/>
      <c r="R7" s="14"/>
      <c r="S7" s="14"/>
      <c r="T7" s="14"/>
      <c r="U7" s="14"/>
      <c r="V7" s="14"/>
      <c r="W7" s="14"/>
      <c r="X7" s="9"/>
      <c r="Y7" s="9"/>
      <c r="Z7" s="9"/>
      <c r="AA7" s="9"/>
      <c r="AB7" s="9"/>
      <c r="AC7" s="9"/>
      <c r="AD7" s="9"/>
      <c r="AE7" s="9"/>
      <c r="AF7" s="9"/>
      <c r="AG7" s="9"/>
      <c r="AH7" s="9"/>
      <c r="AI7" s="9"/>
      <c r="AJ7" s="9"/>
      <c r="AK7" s="9"/>
      <c r="AL7" s="9"/>
      <c r="AM7" s="5"/>
      <c r="AN7" s="5"/>
    </row>
    <row r="8" spans="1:41" ht="15" customHeight="1" x14ac:dyDescent="0.55000000000000004">
      <c r="A8" s="63" t="s">
        <v>11</v>
      </c>
      <c r="B8" s="72" t="s">
        <v>12</v>
      </c>
      <c r="C8" s="74" t="s">
        <v>13</v>
      </c>
      <c r="D8" s="54" t="s">
        <v>14</v>
      </c>
      <c r="E8" s="61" t="s">
        <v>15</v>
      </c>
      <c r="F8" s="77" t="s">
        <v>16</v>
      </c>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67" t="s">
        <v>17</v>
      </c>
      <c r="AL8" s="68" t="s">
        <v>18</v>
      </c>
      <c r="AM8" s="69" t="s">
        <v>19</v>
      </c>
      <c r="AN8" s="69"/>
    </row>
    <row r="9" spans="1:41" ht="15" customHeight="1" x14ac:dyDescent="0.55000000000000004">
      <c r="A9" s="63"/>
      <c r="B9" s="73"/>
      <c r="C9" s="75"/>
      <c r="D9" s="54"/>
      <c r="E9" s="61"/>
      <c r="F9" s="54" t="s">
        <v>20</v>
      </c>
      <c r="G9" s="54"/>
      <c r="H9" s="54"/>
      <c r="I9" s="54"/>
      <c r="J9" s="54"/>
      <c r="K9" s="54"/>
      <c r="L9" s="54"/>
      <c r="M9" s="54" t="s">
        <v>21</v>
      </c>
      <c r="N9" s="54"/>
      <c r="O9" s="54"/>
      <c r="P9" s="54"/>
      <c r="Q9" s="54"/>
      <c r="R9" s="54"/>
      <c r="S9" s="54"/>
      <c r="T9" s="54" t="s">
        <v>22</v>
      </c>
      <c r="U9" s="54"/>
      <c r="V9" s="54"/>
      <c r="W9" s="54"/>
      <c r="X9" s="54"/>
      <c r="Y9" s="54"/>
      <c r="Z9" s="54"/>
      <c r="AA9" s="54" t="s">
        <v>23</v>
      </c>
      <c r="AB9" s="54"/>
      <c r="AC9" s="54"/>
      <c r="AD9" s="54"/>
      <c r="AE9" s="54"/>
      <c r="AF9" s="54"/>
      <c r="AG9" s="54"/>
      <c r="AH9" s="54" t="s">
        <v>24</v>
      </c>
      <c r="AI9" s="54"/>
      <c r="AJ9" s="54"/>
      <c r="AK9" s="67"/>
      <c r="AL9" s="68"/>
      <c r="AM9" s="69"/>
      <c r="AN9" s="69"/>
    </row>
    <row r="10" spans="1:41" ht="15" customHeight="1" x14ac:dyDescent="0.55000000000000004">
      <c r="A10" s="63"/>
      <c r="B10" s="65" t="s">
        <v>25</v>
      </c>
      <c r="C10" s="75"/>
      <c r="D10" s="54"/>
      <c r="E10" s="61"/>
      <c r="F10" s="15">
        <f>DATE($M$2,$S$2,1)</f>
        <v>46113</v>
      </c>
      <c r="G10" s="15">
        <f>DATE($M$2,$S$2,2)</f>
        <v>46114</v>
      </c>
      <c r="H10" s="15">
        <f>DATE($M$2,$S$2,3)</f>
        <v>46115</v>
      </c>
      <c r="I10" s="15">
        <f>DATE($M$2,$S$2,4)</f>
        <v>46116</v>
      </c>
      <c r="J10" s="15">
        <f>DATE($M$2,$S$2,5)</f>
        <v>46117</v>
      </c>
      <c r="K10" s="15">
        <f>DATE($M$2,$S$2,6)</f>
        <v>46118</v>
      </c>
      <c r="L10" s="15">
        <f>DATE($M$2,$S$2,7)</f>
        <v>46119</v>
      </c>
      <c r="M10" s="15">
        <f>DATE($M$2,$S$2,8)</f>
        <v>46120</v>
      </c>
      <c r="N10" s="15">
        <f>DATE($M$2,$S$2,9)</f>
        <v>46121</v>
      </c>
      <c r="O10" s="15">
        <f>DATE($M$2,$S$2,10)</f>
        <v>46122</v>
      </c>
      <c r="P10" s="15">
        <f>DATE($M$2,$S$2,11)</f>
        <v>46123</v>
      </c>
      <c r="Q10" s="15">
        <f>DATE($M$2,$S$2,12)</f>
        <v>46124</v>
      </c>
      <c r="R10" s="15">
        <f>DATE($M$2,$S$2,13)</f>
        <v>46125</v>
      </c>
      <c r="S10" s="15">
        <f>DATE($M$2,$S$2,14)</f>
        <v>46126</v>
      </c>
      <c r="T10" s="15">
        <f>DATE($M$2,$S$2,15)</f>
        <v>46127</v>
      </c>
      <c r="U10" s="15">
        <f>DATE($M$2,$S$2,16)</f>
        <v>46128</v>
      </c>
      <c r="V10" s="15">
        <f>DATE($M$2,$S$2,17)</f>
        <v>46129</v>
      </c>
      <c r="W10" s="15">
        <f>DATE($M$2,$S$2,18)</f>
        <v>46130</v>
      </c>
      <c r="X10" s="15">
        <f>DATE($M$2,$S$2,19)</f>
        <v>46131</v>
      </c>
      <c r="Y10" s="15">
        <f>DATE($M$2,$S$2,20)</f>
        <v>46132</v>
      </c>
      <c r="Z10" s="15">
        <f>DATE($M$2,$S$2,21)</f>
        <v>46133</v>
      </c>
      <c r="AA10" s="15">
        <f>DATE($M$2,$S$2,22)</f>
        <v>46134</v>
      </c>
      <c r="AB10" s="15">
        <f>DATE($M$2,$S$2,23)</f>
        <v>46135</v>
      </c>
      <c r="AC10" s="15">
        <f>DATE($M$2,$S$2,24)</f>
        <v>46136</v>
      </c>
      <c r="AD10" s="15">
        <f>DATE($M$2,$S$2,25)</f>
        <v>46137</v>
      </c>
      <c r="AE10" s="15">
        <f>DATE($M$2,$S$2,26)</f>
        <v>46138</v>
      </c>
      <c r="AF10" s="15">
        <f>DATE($M$2,$S$2,27)</f>
        <v>46139</v>
      </c>
      <c r="AG10" s="15">
        <f>DATE($M$2,$S$2,28)</f>
        <v>46140</v>
      </c>
      <c r="AH10" s="15">
        <f>IF(DAY(EOMONTH(F10,0))&lt;29,"",DATE($M$2,$S$2,29))</f>
        <v>46141</v>
      </c>
      <c r="AI10" s="15">
        <f>IF(DAY(EOMONTH(F10,0))&lt;30,"",DATE($M$2,$S$2,30))</f>
        <v>46142</v>
      </c>
      <c r="AJ10" s="15" t="str">
        <f>IF(DAY(EOMONTH(F10,0))&lt;31,"",DATE($M$2,$S$2,31))</f>
        <v/>
      </c>
      <c r="AK10" s="67"/>
      <c r="AL10" s="68"/>
      <c r="AM10" s="69"/>
      <c r="AN10" s="69"/>
    </row>
    <row r="11" spans="1:41" ht="15" customHeight="1" x14ac:dyDescent="0.55000000000000004">
      <c r="A11" s="63"/>
      <c r="B11" s="66"/>
      <c r="C11" s="76"/>
      <c r="D11" s="54"/>
      <c r="E11" s="61"/>
      <c r="F11" s="16">
        <f>DATE($M$2,$S$2,1)</f>
        <v>46113</v>
      </c>
      <c r="G11" s="16">
        <f>DATE($M$2,$S$2,2)</f>
        <v>46114</v>
      </c>
      <c r="H11" s="16">
        <f>DATE($M$2,$S$2,3)</f>
        <v>46115</v>
      </c>
      <c r="I11" s="16">
        <f>DATE($M$2,$S$2,4)</f>
        <v>46116</v>
      </c>
      <c r="J11" s="16">
        <f>DATE($M$2,$S$2,5)</f>
        <v>46117</v>
      </c>
      <c r="K11" s="16">
        <f>DATE($M$2,$S$2,6)</f>
        <v>46118</v>
      </c>
      <c r="L11" s="16">
        <f>DATE($M$2,$S$2,7)</f>
        <v>46119</v>
      </c>
      <c r="M11" s="16">
        <f>DATE($M$2,$S$2,8)</f>
        <v>46120</v>
      </c>
      <c r="N11" s="16">
        <f>DATE($M$2,$S$2,9)</f>
        <v>46121</v>
      </c>
      <c r="O11" s="16">
        <f>DATE($M$2,$S$2,10)</f>
        <v>46122</v>
      </c>
      <c r="P11" s="16">
        <f>DATE($M$2,$S$2,11)</f>
        <v>46123</v>
      </c>
      <c r="Q11" s="16">
        <f>DATE($M$2,$S$2,12)</f>
        <v>46124</v>
      </c>
      <c r="R11" s="16">
        <f>DATE($M$2,$S$2,13)</f>
        <v>46125</v>
      </c>
      <c r="S11" s="16">
        <f>DATE($M$2,$S$2,14)</f>
        <v>46126</v>
      </c>
      <c r="T11" s="16">
        <f>DATE($M$2,$S$2,15)</f>
        <v>46127</v>
      </c>
      <c r="U11" s="16">
        <f>DATE($M$2,$S$2,16)</f>
        <v>46128</v>
      </c>
      <c r="V11" s="16">
        <f>DATE($M$2,$S$2,17)</f>
        <v>46129</v>
      </c>
      <c r="W11" s="16">
        <f>DATE($M$2,$S$2,18)</f>
        <v>46130</v>
      </c>
      <c r="X11" s="16">
        <f>DATE($M$2,$S$2,19)</f>
        <v>46131</v>
      </c>
      <c r="Y11" s="16">
        <f>DATE($M$2,$S$2,20)</f>
        <v>46132</v>
      </c>
      <c r="Z11" s="16">
        <f>DATE($M$2,$S$2,21)</f>
        <v>46133</v>
      </c>
      <c r="AA11" s="16">
        <f>DATE($M$2,$S$2,22)</f>
        <v>46134</v>
      </c>
      <c r="AB11" s="16">
        <f>DATE($M$2,$S$2,23)</f>
        <v>46135</v>
      </c>
      <c r="AC11" s="16">
        <f>DATE($M$2,$S$2,24)</f>
        <v>46136</v>
      </c>
      <c r="AD11" s="16">
        <f>DATE($M$2,$S$2,25)</f>
        <v>46137</v>
      </c>
      <c r="AE11" s="16">
        <f>DATE($M$2,$S$2,26)</f>
        <v>46138</v>
      </c>
      <c r="AF11" s="16">
        <f>DATE($M$2,$S$2,27)</f>
        <v>46139</v>
      </c>
      <c r="AG11" s="16">
        <f>DATE($M$2,$S$2,28)</f>
        <v>46140</v>
      </c>
      <c r="AH11" s="16">
        <f>IF(DAY(EOMONTH(F11,0))&lt;29,"",DATE($M$2,$S$2,29))</f>
        <v>46141</v>
      </c>
      <c r="AI11" s="16">
        <f>IF(DAY(EOMONTH(F11,0))&lt;30,"",DATE($M$2,$S$2,30))</f>
        <v>46142</v>
      </c>
      <c r="AJ11" s="16" t="str">
        <f>IF(DAY(EOMONTH(F11,0))&lt;31,"",DATE($M$2,$S$2,31))</f>
        <v/>
      </c>
      <c r="AK11" s="67"/>
      <c r="AL11" s="68"/>
      <c r="AM11" s="69"/>
      <c r="AN11" s="69"/>
    </row>
    <row r="12" spans="1:41" ht="18" customHeight="1" x14ac:dyDescent="0.55000000000000004">
      <c r="A12" s="17">
        <v>1</v>
      </c>
      <c r="B12" s="18" t="s">
        <v>26</v>
      </c>
      <c r="C12" s="19" t="s">
        <v>27</v>
      </c>
      <c r="D12" s="20"/>
      <c r="E12" s="21" t="s">
        <v>27</v>
      </c>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3">
        <f>+SUM(F12:AJ12)</f>
        <v>0</v>
      </c>
      <c r="AL12" s="24">
        <f t="shared" ref="AL12:AL32" si="0">IF($AK$3="４週",AK12/4,AK12/(DAY(EOMONTH($F$10,0))/7))</f>
        <v>0</v>
      </c>
      <c r="AM12" s="60"/>
      <c r="AN12" s="60"/>
      <c r="AO12" s="47" t="str">
        <f>IF(B12="","",IF(ISERROR(MATCH(B12,$C$39:$AM$39,0)),"その他職員",B12))</f>
        <v>管理者</v>
      </c>
    </row>
    <row r="13" spans="1:41" ht="18" customHeight="1" x14ac:dyDescent="0.55000000000000004">
      <c r="A13" s="17">
        <v>2</v>
      </c>
      <c r="B13" s="18" t="s">
        <v>82</v>
      </c>
      <c r="C13" s="19" t="s">
        <v>29</v>
      </c>
      <c r="D13" s="20"/>
      <c r="E13" s="21" t="s">
        <v>29</v>
      </c>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3">
        <f t="shared" ref="AK13:AK32" si="1">+SUM(F13:AJ13)</f>
        <v>0</v>
      </c>
      <c r="AL13" s="24">
        <f t="shared" si="0"/>
        <v>0</v>
      </c>
      <c r="AM13" s="60"/>
      <c r="AN13" s="60"/>
      <c r="AO13" s="47" t="str">
        <f t="shared" ref="AO13:AO31" si="2">IF(B13="","",IF(ISERROR(MATCH(B13,$C$39:$AM$39,0)),"その他職員",B13))</f>
        <v>児童発達支援管理責任者</v>
      </c>
    </row>
    <row r="14" spans="1:41" ht="18" customHeight="1" x14ac:dyDescent="0.55000000000000004">
      <c r="A14" s="17">
        <v>3</v>
      </c>
      <c r="B14" s="18" t="s">
        <v>83</v>
      </c>
      <c r="C14" s="19" t="s">
        <v>30</v>
      </c>
      <c r="D14" s="20"/>
      <c r="E14" s="21" t="s">
        <v>30</v>
      </c>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3">
        <f t="shared" si="1"/>
        <v>0</v>
      </c>
      <c r="AL14" s="24">
        <f t="shared" si="0"/>
        <v>0</v>
      </c>
      <c r="AM14" s="60"/>
      <c r="AN14" s="60"/>
      <c r="AO14" s="47" t="str">
        <f t="shared" si="2"/>
        <v>児童指導員</v>
      </c>
    </row>
    <row r="15" spans="1:41" ht="18" customHeight="1" x14ac:dyDescent="0.55000000000000004">
      <c r="A15" s="17">
        <v>4</v>
      </c>
      <c r="B15" s="18" t="s">
        <v>84</v>
      </c>
      <c r="C15" s="19" t="s">
        <v>32</v>
      </c>
      <c r="D15" s="20"/>
      <c r="E15" s="21" t="s">
        <v>32</v>
      </c>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3">
        <f t="shared" si="1"/>
        <v>0</v>
      </c>
      <c r="AL15" s="24">
        <f t="shared" si="0"/>
        <v>0</v>
      </c>
      <c r="AM15" s="60"/>
      <c r="AN15" s="60"/>
      <c r="AO15" s="47" t="str">
        <f t="shared" si="2"/>
        <v>保育士</v>
      </c>
    </row>
    <row r="16" spans="1:41" ht="18" customHeight="1" x14ac:dyDescent="0.55000000000000004">
      <c r="A16" s="17">
        <v>5</v>
      </c>
      <c r="B16" s="18" t="s">
        <v>85</v>
      </c>
      <c r="C16" s="19" t="s">
        <v>27</v>
      </c>
      <c r="D16" s="20"/>
      <c r="E16" s="21" t="s">
        <v>86</v>
      </c>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3">
        <f t="shared" si="1"/>
        <v>0</v>
      </c>
      <c r="AL16" s="24">
        <f t="shared" si="0"/>
        <v>0</v>
      </c>
      <c r="AM16" s="60"/>
      <c r="AN16" s="60"/>
      <c r="AO16" s="47" t="str">
        <f t="shared" si="2"/>
        <v>その他職員</v>
      </c>
    </row>
    <row r="17" spans="1:41" ht="18" customHeight="1" x14ac:dyDescent="0.55000000000000004">
      <c r="A17" s="17">
        <v>6</v>
      </c>
      <c r="B17" s="18"/>
      <c r="C17" s="19"/>
      <c r="D17" s="20"/>
      <c r="E17" s="21"/>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3">
        <f t="shared" si="1"/>
        <v>0</v>
      </c>
      <c r="AL17" s="24">
        <f t="shared" si="0"/>
        <v>0</v>
      </c>
      <c r="AM17" s="60"/>
      <c r="AN17" s="60"/>
      <c r="AO17" s="47" t="str">
        <f t="shared" si="2"/>
        <v/>
      </c>
    </row>
    <row r="18" spans="1:41" ht="18" customHeight="1" x14ac:dyDescent="0.55000000000000004">
      <c r="A18" s="17">
        <v>7</v>
      </c>
      <c r="B18" s="18"/>
      <c r="C18" s="19"/>
      <c r="D18" s="20"/>
      <c r="E18" s="21"/>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3">
        <f t="shared" si="1"/>
        <v>0</v>
      </c>
      <c r="AL18" s="24">
        <f t="shared" si="0"/>
        <v>0</v>
      </c>
      <c r="AM18" s="60"/>
      <c r="AN18" s="60"/>
      <c r="AO18" s="47" t="str">
        <f t="shared" si="2"/>
        <v/>
      </c>
    </row>
    <row r="19" spans="1:41" ht="18" customHeight="1" x14ac:dyDescent="0.55000000000000004">
      <c r="A19" s="17">
        <v>8</v>
      </c>
      <c r="B19" s="18"/>
      <c r="C19" s="19"/>
      <c r="D19" s="20"/>
      <c r="E19" s="21"/>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3">
        <f t="shared" si="1"/>
        <v>0</v>
      </c>
      <c r="AL19" s="24">
        <f t="shared" si="0"/>
        <v>0</v>
      </c>
      <c r="AM19" s="60"/>
      <c r="AN19" s="60"/>
      <c r="AO19" s="47" t="str">
        <f t="shared" si="2"/>
        <v/>
      </c>
    </row>
    <row r="20" spans="1:41" ht="18" customHeight="1" x14ac:dyDescent="0.55000000000000004">
      <c r="A20" s="17">
        <v>9</v>
      </c>
      <c r="B20" s="18"/>
      <c r="C20" s="19"/>
      <c r="D20" s="20"/>
      <c r="E20" s="21"/>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3">
        <f t="shared" si="1"/>
        <v>0</v>
      </c>
      <c r="AL20" s="24">
        <f t="shared" si="0"/>
        <v>0</v>
      </c>
      <c r="AM20" s="60"/>
      <c r="AN20" s="60"/>
      <c r="AO20" s="47" t="str">
        <f t="shared" si="2"/>
        <v/>
      </c>
    </row>
    <row r="21" spans="1:41" ht="18" customHeight="1" x14ac:dyDescent="0.55000000000000004">
      <c r="A21" s="17">
        <v>10</v>
      </c>
      <c r="B21" s="18"/>
      <c r="C21" s="19"/>
      <c r="D21" s="20"/>
      <c r="E21" s="21"/>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3">
        <f t="shared" si="1"/>
        <v>0</v>
      </c>
      <c r="AL21" s="24">
        <f t="shared" si="0"/>
        <v>0</v>
      </c>
      <c r="AM21" s="60"/>
      <c r="AN21" s="60"/>
      <c r="AO21" s="47" t="str">
        <f t="shared" si="2"/>
        <v/>
      </c>
    </row>
    <row r="22" spans="1:41" ht="18" customHeight="1" x14ac:dyDescent="0.55000000000000004">
      <c r="A22" s="17">
        <v>11</v>
      </c>
      <c r="B22" s="18"/>
      <c r="C22" s="19"/>
      <c r="D22" s="20"/>
      <c r="E22" s="21"/>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3">
        <f t="shared" si="1"/>
        <v>0</v>
      </c>
      <c r="AL22" s="24">
        <f t="shared" si="0"/>
        <v>0</v>
      </c>
      <c r="AM22" s="60"/>
      <c r="AN22" s="60"/>
      <c r="AO22" s="47" t="str">
        <f t="shared" si="2"/>
        <v/>
      </c>
    </row>
    <row r="23" spans="1:41" ht="18" customHeight="1" x14ac:dyDescent="0.55000000000000004">
      <c r="A23" s="17">
        <v>12</v>
      </c>
      <c r="B23" s="18"/>
      <c r="C23" s="19"/>
      <c r="D23" s="20"/>
      <c r="E23" s="21"/>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3">
        <f t="shared" si="1"/>
        <v>0</v>
      </c>
      <c r="AL23" s="24">
        <f t="shared" si="0"/>
        <v>0</v>
      </c>
      <c r="AM23" s="60"/>
      <c r="AN23" s="60"/>
      <c r="AO23" s="47" t="str">
        <f t="shared" si="2"/>
        <v/>
      </c>
    </row>
    <row r="24" spans="1:41" ht="18" customHeight="1" x14ac:dyDescent="0.55000000000000004">
      <c r="A24" s="17">
        <v>13</v>
      </c>
      <c r="B24" s="18"/>
      <c r="C24" s="19"/>
      <c r="D24" s="20"/>
      <c r="E24" s="21"/>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3">
        <f t="shared" si="1"/>
        <v>0</v>
      </c>
      <c r="AL24" s="24">
        <f t="shared" si="0"/>
        <v>0</v>
      </c>
      <c r="AM24" s="60"/>
      <c r="AN24" s="60"/>
      <c r="AO24" s="47" t="str">
        <f t="shared" si="2"/>
        <v/>
      </c>
    </row>
    <row r="25" spans="1:41" ht="18" customHeight="1" x14ac:dyDescent="0.55000000000000004">
      <c r="A25" s="17">
        <v>14</v>
      </c>
      <c r="B25" s="18"/>
      <c r="C25" s="19"/>
      <c r="D25" s="20"/>
      <c r="E25" s="21"/>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3">
        <f t="shared" si="1"/>
        <v>0</v>
      </c>
      <c r="AL25" s="24">
        <f t="shared" si="0"/>
        <v>0</v>
      </c>
      <c r="AM25" s="60"/>
      <c r="AN25" s="60"/>
      <c r="AO25" s="47" t="str">
        <f t="shared" si="2"/>
        <v/>
      </c>
    </row>
    <row r="26" spans="1:41" ht="18" customHeight="1" x14ac:dyDescent="0.55000000000000004">
      <c r="A26" s="17">
        <v>15</v>
      </c>
      <c r="B26" s="18"/>
      <c r="C26" s="19"/>
      <c r="D26" s="20"/>
      <c r="E26" s="21"/>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3">
        <f t="shared" si="1"/>
        <v>0</v>
      </c>
      <c r="AL26" s="24">
        <f t="shared" si="0"/>
        <v>0</v>
      </c>
      <c r="AM26" s="60"/>
      <c r="AN26" s="60"/>
      <c r="AO26" s="47" t="str">
        <f t="shared" si="2"/>
        <v/>
      </c>
    </row>
    <row r="27" spans="1:41" ht="18" customHeight="1" x14ac:dyDescent="0.55000000000000004">
      <c r="A27" s="17">
        <v>16</v>
      </c>
      <c r="B27" s="18"/>
      <c r="C27" s="19"/>
      <c r="D27" s="20"/>
      <c r="E27" s="21"/>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3">
        <f t="shared" si="1"/>
        <v>0</v>
      </c>
      <c r="AL27" s="24">
        <f t="shared" si="0"/>
        <v>0</v>
      </c>
      <c r="AM27" s="60"/>
      <c r="AN27" s="60"/>
      <c r="AO27" s="47" t="str">
        <f t="shared" si="2"/>
        <v/>
      </c>
    </row>
    <row r="28" spans="1:41" ht="18" customHeight="1" x14ac:dyDescent="0.55000000000000004">
      <c r="A28" s="17">
        <v>17</v>
      </c>
      <c r="B28" s="18"/>
      <c r="C28" s="19"/>
      <c r="D28" s="20"/>
      <c r="E28" s="21"/>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3">
        <f t="shared" si="1"/>
        <v>0</v>
      </c>
      <c r="AL28" s="24">
        <f t="shared" si="0"/>
        <v>0</v>
      </c>
      <c r="AM28" s="60"/>
      <c r="AN28" s="60"/>
      <c r="AO28" s="47" t="str">
        <f t="shared" si="2"/>
        <v/>
      </c>
    </row>
    <row r="29" spans="1:41" ht="18" customHeight="1" x14ac:dyDescent="0.55000000000000004">
      <c r="A29" s="17">
        <v>18</v>
      </c>
      <c r="B29" s="18"/>
      <c r="C29" s="19"/>
      <c r="D29" s="20"/>
      <c r="E29" s="21"/>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3">
        <f t="shared" si="1"/>
        <v>0</v>
      </c>
      <c r="AL29" s="24">
        <f t="shared" si="0"/>
        <v>0</v>
      </c>
      <c r="AM29" s="60"/>
      <c r="AN29" s="60"/>
      <c r="AO29" s="47" t="str">
        <f t="shared" si="2"/>
        <v/>
      </c>
    </row>
    <row r="30" spans="1:41" ht="18" customHeight="1" x14ac:dyDescent="0.55000000000000004">
      <c r="A30" s="17">
        <v>19</v>
      </c>
      <c r="B30" s="18"/>
      <c r="C30" s="19"/>
      <c r="D30" s="20"/>
      <c r="E30" s="21"/>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3">
        <f t="shared" si="1"/>
        <v>0</v>
      </c>
      <c r="AL30" s="24">
        <f t="shared" si="0"/>
        <v>0</v>
      </c>
      <c r="AM30" s="60"/>
      <c r="AN30" s="60"/>
      <c r="AO30" s="47" t="str">
        <f t="shared" si="2"/>
        <v/>
      </c>
    </row>
    <row r="31" spans="1:41" ht="18" customHeight="1" x14ac:dyDescent="0.55000000000000004">
      <c r="A31" s="17">
        <v>20</v>
      </c>
      <c r="B31" s="18"/>
      <c r="C31" s="19"/>
      <c r="D31" s="20"/>
      <c r="E31" s="21"/>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3">
        <f t="shared" si="1"/>
        <v>0</v>
      </c>
      <c r="AL31" s="24">
        <f t="shared" si="0"/>
        <v>0</v>
      </c>
      <c r="AM31" s="60"/>
      <c r="AN31" s="60"/>
      <c r="AO31" s="47" t="str">
        <f t="shared" si="2"/>
        <v/>
      </c>
    </row>
    <row r="32" spans="1:41" ht="18" customHeight="1" x14ac:dyDescent="0.55000000000000004">
      <c r="A32" s="61" t="s">
        <v>33</v>
      </c>
      <c r="B32" s="62"/>
      <c r="C32" s="62"/>
      <c r="D32" s="62"/>
      <c r="E32" s="62"/>
      <c r="F32" s="25">
        <f>+SUM(F12:F31)</f>
        <v>0</v>
      </c>
      <c r="G32" s="25">
        <f t="shared" ref="G32:AJ32" si="3">+SUM(G12:G31)</f>
        <v>0</v>
      </c>
      <c r="H32" s="25">
        <f t="shared" si="3"/>
        <v>0</v>
      </c>
      <c r="I32" s="25">
        <f t="shared" si="3"/>
        <v>0</v>
      </c>
      <c r="J32" s="25">
        <f t="shared" si="3"/>
        <v>0</v>
      </c>
      <c r="K32" s="25">
        <f t="shared" si="3"/>
        <v>0</v>
      </c>
      <c r="L32" s="25">
        <f t="shared" si="3"/>
        <v>0</v>
      </c>
      <c r="M32" s="25">
        <f t="shared" si="3"/>
        <v>0</v>
      </c>
      <c r="N32" s="25">
        <f t="shared" si="3"/>
        <v>0</v>
      </c>
      <c r="O32" s="25">
        <f t="shared" si="3"/>
        <v>0</v>
      </c>
      <c r="P32" s="25">
        <f t="shared" si="3"/>
        <v>0</v>
      </c>
      <c r="Q32" s="25">
        <f t="shared" si="3"/>
        <v>0</v>
      </c>
      <c r="R32" s="25">
        <f t="shared" si="3"/>
        <v>0</v>
      </c>
      <c r="S32" s="25">
        <f t="shared" si="3"/>
        <v>0</v>
      </c>
      <c r="T32" s="25">
        <f t="shared" si="3"/>
        <v>0</v>
      </c>
      <c r="U32" s="25">
        <f t="shared" si="3"/>
        <v>0</v>
      </c>
      <c r="V32" s="25">
        <f t="shared" si="3"/>
        <v>0</v>
      </c>
      <c r="W32" s="25">
        <f t="shared" si="3"/>
        <v>0</v>
      </c>
      <c r="X32" s="25">
        <f t="shared" si="3"/>
        <v>0</v>
      </c>
      <c r="Y32" s="25">
        <f t="shared" si="3"/>
        <v>0</v>
      </c>
      <c r="Z32" s="25">
        <f t="shared" si="3"/>
        <v>0</v>
      </c>
      <c r="AA32" s="25">
        <f t="shared" si="3"/>
        <v>0</v>
      </c>
      <c r="AB32" s="25">
        <f t="shared" si="3"/>
        <v>0</v>
      </c>
      <c r="AC32" s="25">
        <f t="shared" si="3"/>
        <v>0</v>
      </c>
      <c r="AD32" s="25">
        <f t="shared" si="3"/>
        <v>0</v>
      </c>
      <c r="AE32" s="25">
        <f t="shared" si="3"/>
        <v>0</v>
      </c>
      <c r="AF32" s="25">
        <f t="shared" si="3"/>
        <v>0</v>
      </c>
      <c r="AG32" s="25">
        <f t="shared" si="3"/>
        <v>0</v>
      </c>
      <c r="AH32" s="25">
        <f t="shared" si="3"/>
        <v>0</v>
      </c>
      <c r="AI32" s="25">
        <f t="shared" si="3"/>
        <v>0</v>
      </c>
      <c r="AJ32" s="25">
        <f t="shared" si="3"/>
        <v>0</v>
      </c>
      <c r="AK32" s="23">
        <f t="shared" si="1"/>
        <v>0</v>
      </c>
      <c r="AL32" s="24">
        <f t="shared" si="0"/>
        <v>0</v>
      </c>
      <c r="AM32" s="63"/>
      <c r="AN32" s="63"/>
      <c r="AO32" s="48"/>
    </row>
    <row r="33" spans="1:41" ht="18" customHeight="1" x14ac:dyDescent="0.55000000000000004">
      <c r="A33" s="62" t="s">
        <v>34</v>
      </c>
      <c r="B33" s="62"/>
      <c r="C33" s="62"/>
      <c r="D33" s="62"/>
      <c r="E33" s="64"/>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5"/>
      <c r="AL33" s="27"/>
      <c r="AM33" s="63"/>
      <c r="AN33" s="63"/>
      <c r="AO33" s="48"/>
    </row>
    <row r="34" spans="1:41" ht="15" customHeight="1" x14ac:dyDescent="0.55000000000000004">
      <c r="A34" s="14"/>
      <c r="B34" s="14"/>
      <c r="C34" s="14"/>
      <c r="D34" s="14"/>
      <c r="E34" s="14"/>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14"/>
      <c r="AL34" s="14"/>
      <c r="AM34" s="5"/>
    </row>
    <row r="35" spans="1:41" ht="15" customHeight="1" x14ac:dyDescent="0.55000000000000004">
      <c r="A35" s="14"/>
      <c r="B35" s="14"/>
      <c r="C35" s="14"/>
      <c r="D35" s="14"/>
      <c r="E35" s="14"/>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14"/>
      <c r="AL35" s="14"/>
      <c r="AM35" s="5"/>
    </row>
    <row r="36" spans="1:41" ht="15" customHeight="1" x14ac:dyDescent="0.55000000000000004">
      <c r="A36" s="14"/>
      <c r="B36" s="14"/>
      <c r="C36" s="14"/>
      <c r="D36" s="14"/>
      <c r="E36" s="14"/>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14"/>
      <c r="AL36" s="14"/>
      <c r="AM36" s="5"/>
    </row>
    <row r="37" spans="1:41" ht="5.15" customHeight="1" x14ac:dyDescent="0.55000000000000004">
      <c r="A37" s="41"/>
      <c r="B37" s="41"/>
      <c r="C37" s="41"/>
      <c r="D37" s="41"/>
      <c r="E37" s="41"/>
      <c r="F37" s="41"/>
      <c r="G37" s="41"/>
      <c r="H37" s="41"/>
      <c r="I37" s="41"/>
      <c r="J37" s="28"/>
      <c r="K37" s="28"/>
      <c r="L37" s="28"/>
      <c r="M37" s="49"/>
      <c r="N37" s="28"/>
      <c r="O37" s="28"/>
      <c r="P37" s="28"/>
      <c r="Q37"/>
      <c r="W37" s="14"/>
      <c r="X37" s="28"/>
      <c r="Y37" s="28"/>
      <c r="Z37" s="28"/>
      <c r="AA37" s="28"/>
      <c r="AB37" s="28"/>
      <c r="AC37" s="28"/>
      <c r="AD37" s="28"/>
      <c r="AE37" s="28"/>
      <c r="AF37" s="28"/>
      <c r="AG37" s="28"/>
      <c r="AH37" s="28"/>
      <c r="AI37" s="28"/>
      <c r="AJ37" s="49"/>
      <c r="AK37" s="28"/>
      <c r="AL37" s="14"/>
      <c r="AM37" s="14"/>
      <c r="AN37" s="5"/>
    </row>
    <row r="38" spans="1:41" ht="21" customHeight="1" x14ac:dyDescent="0.55000000000000004">
      <c r="A38" s="4" t="s">
        <v>87</v>
      </c>
      <c r="B38" s="8"/>
      <c r="C38" s="9"/>
      <c r="D38" s="9"/>
      <c r="E38" s="9"/>
      <c r="F38" s="9"/>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9"/>
      <c r="AM38" s="9"/>
      <c r="AN38" s="5"/>
    </row>
    <row r="39" spans="1:41" ht="25" customHeight="1" x14ac:dyDescent="0.55000000000000004">
      <c r="A39" s="5"/>
      <c r="B39" s="14"/>
      <c r="C39" s="51" t="str">
        <f>IF(VLOOKUP($AK$1,[1]選択肢!$A$1:$J$32,C44,FALSE)=0,"-",VLOOKUP($AK$1,[1]選択肢!$A$1:$J$32,C44,FALSE))</f>
        <v>管理者</v>
      </c>
      <c r="D39" s="52"/>
      <c r="E39" s="58" t="str">
        <f>IF(VLOOKUP($AK$1,[1]選択肢!$A$1:$J$32,E44,FALSE)=0,"-",VLOOKUP($AK$1,[1]選択肢!$A$1:$J$32,E44,FALSE))</f>
        <v>児童発達支援管理責任者</v>
      </c>
      <c r="F39" s="58"/>
      <c r="G39" s="58"/>
      <c r="H39" s="58"/>
      <c r="I39" s="51" t="str">
        <f>IF(VLOOKUP($AK$1,[1]選択肢!$A$1:$J$32,I44,FALSE)=0,"-",VLOOKUP($AK$1,[1]選択肢!$A$1:$J$32,I44,FALSE))</f>
        <v>児童指導員</v>
      </c>
      <c r="J39" s="52"/>
      <c r="K39" s="52"/>
      <c r="L39" s="52"/>
      <c r="M39" s="52"/>
      <c r="N39" s="53"/>
      <c r="O39" s="51" t="str">
        <f>IF(VLOOKUP($AK$1,[1]選択肢!$A$1:$J$32,O44,FALSE)=0,"-",VLOOKUP($AK$1,[1]選択肢!$A$1:$J$32,O44,FALSE))</f>
        <v>保育士</v>
      </c>
      <c r="P39" s="52"/>
      <c r="Q39" s="52"/>
      <c r="R39" s="52"/>
      <c r="S39" s="52"/>
      <c r="T39" s="53"/>
      <c r="U39" s="51" t="str">
        <f>IF(VLOOKUP($AK$1,[1]選択肢!$A$1:$J$32,U44,FALSE)=0,"-",VLOOKUP($AK$1,[1]選択肢!$A$1:$J$32,U44,FALSE))</f>
        <v>機能訓練担当職員</v>
      </c>
      <c r="V39" s="52"/>
      <c r="W39" s="52"/>
      <c r="X39" s="52"/>
      <c r="Y39" s="52"/>
      <c r="Z39" s="53"/>
      <c r="AA39" s="51" t="str">
        <f>IF(VLOOKUP($AK$1,[1]選択肢!$A$1:$J$32,AA44,FALSE)=0,"-",VLOOKUP($AK$1,[1]選択肢!$A$1:$J$32,AA44,FALSE))</f>
        <v>看護職員</v>
      </c>
      <c r="AB39" s="52"/>
      <c r="AC39" s="52"/>
      <c r="AD39" s="52"/>
      <c r="AE39" s="52"/>
      <c r="AF39" s="53"/>
      <c r="AG39" s="58" t="str">
        <f>IF(VLOOKUP($AK$1,[1]選択肢!$A$1:$J$32,AG44,FALSE)=0,"-",VLOOKUP($AK$1,[1]選択肢!$A$1:$J$32,AG44,FALSE))</f>
        <v>その他職員</v>
      </c>
      <c r="AH39" s="58"/>
      <c r="AI39" s="58"/>
      <c r="AJ39" s="58"/>
      <c r="AK39" s="58"/>
      <c r="AL39" s="58" t="str">
        <f>IF(VLOOKUP($AK$1,[1]選択肢!$A$1:$J$32,AL44,FALSE)=0,"-",VLOOKUP($AK$1,[1]選択肢!$A$1:$J$32,AL44,FALSE))</f>
        <v>-</v>
      </c>
      <c r="AM39" s="58"/>
      <c r="AN39" s="5"/>
    </row>
    <row r="40" spans="1:41" ht="18" customHeight="1" x14ac:dyDescent="0.55000000000000004">
      <c r="A40" s="5"/>
      <c r="B40" s="14"/>
      <c r="C40" s="30" t="s">
        <v>42</v>
      </c>
      <c r="D40" s="30" t="s">
        <v>43</v>
      </c>
      <c r="E40" s="31" t="s">
        <v>42</v>
      </c>
      <c r="F40" s="59" t="s">
        <v>43</v>
      </c>
      <c r="G40" s="59"/>
      <c r="H40" s="59"/>
      <c r="I40" s="55" t="s">
        <v>42</v>
      </c>
      <c r="J40" s="56"/>
      <c r="K40" s="57"/>
      <c r="L40" s="55" t="s">
        <v>43</v>
      </c>
      <c r="M40" s="56"/>
      <c r="N40" s="57"/>
      <c r="O40" s="55" t="s">
        <v>42</v>
      </c>
      <c r="P40" s="56"/>
      <c r="Q40" s="57"/>
      <c r="R40" s="55" t="s">
        <v>43</v>
      </c>
      <c r="S40" s="56"/>
      <c r="T40" s="57"/>
      <c r="U40" s="55" t="s">
        <v>42</v>
      </c>
      <c r="V40" s="56"/>
      <c r="W40" s="57"/>
      <c r="X40" s="55" t="s">
        <v>43</v>
      </c>
      <c r="Y40" s="56"/>
      <c r="Z40" s="57"/>
      <c r="AA40" s="55" t="s">
        <v>42</v>
      </c>
      <c r="AB40" s="56"/>
      <c r="AC40" s="57"/>
      <c r="AD40" s="55" t="s">
        <v>43</v>
      </c>
      <c r="AE40" s="56"/>
      <c r="AF40" s="57"/>
      <c r="AG40" s="55" t="s">
        <v>42</v>
      </c>
      <c r="AH40" s="56"/>
      <c r="AI40" s="57"/>
      <c r="AJ40" s="55" t="s">
        <v>43</v>
      </c>
      <c r="AK40" s="57"/>
      <c r="AL40" s="31" t="s">
        <v>44</v>
      </c>
      <c r="AM40" s="31" t="s">
        <v>45</v>
      </c>
      <c r="AN40" s="5"/>
    </row>
    <row r="41" spans="1:41" ht="18" customHeight="1" x14ac:dyDescent="0.55000000000000004">
      <c r="A41" s="5"/>
      <c r="B41" s="32" t="s">
        <v>46</v>
      </c>
      <c r="C41" s="31">
        <f>COUNTIFS($AO$12:$AO$31,C$39,$C$12:$C$31,"A",$E$12:$E$31,"*")</f>
        <v>1</v>
      </c>
      <c r="D41" s="31">
        <f>COUNTIFS($AO$12:$AO$31,C$39,$C$12:$C$31,"B",$E$12:$E$31,"*")</f>
        <v>0</v>
      </c>
      <c r="E41" s="31">
        <f>COUNTIFS($AO$12:$AO$31,E$39,$C$12:$C$31,"A",$E$12:$E$31,"*")</f>
        <v>0</v>
      </c>
      <c r="F41" s="55">
        <f>COUNTIFS($AO$12:$AO$31,E$39,$C$12:$C$31,"B",$E$12:$E$31,"*")</f>
        <v>1</v>
      </c>
      <c r="G41" s="56"/>
      <c r="H41" s="57"/>
      <c r="I41" s="55">
        <f>COUNTIFS($AO$12:$AO$31,I$39,$C$12:$C$31,"A",$E$12:$E$31,"*")</f>
        <v>0</v>
      </c>
      <c r="J41" s="56"/>
      <c r="K41" s="57"/>
      <c r="L41" s="55">
        <f>COUNTIFS($AO$12:$AO$31,I$39,$C$12:$C$31,"B",$E$12:$E$31,"*")</f>
        <v>0</v>
      </c>
      <c r="M41" s="56"/>
      <c r="N41" s="57"/>
      <c r="O41" s="55">
        <f>COUNTIFS($AO$12:$AO$31,O$39,$C$12:$C$31,"A",$E$12:$E$31,"*")</f>
        <v>0</v>
      </c>
      <c r="P41" s="56"/>
      <c r="Q41" s="57"/>
      <c r="R41" s="55">
        <f>COUNTIFS($AO$12:$AO$31,O$39,$C$12:$C$31,"B",$E$12:$E$31,"*")</f>
        <v>0</v>
      </c>
      <c r="S41" s="56"/>
      <c r="T41" s="57"/>
      <c r="U41" s="55">
        <f>COUNTIFS($AO$12:$AO$31,U$39,$C$12:$C$31,"A",$E$12:$E$31,"*")</f>
        <v>0</v>
      </c>
      <c r="V41" s="56"/>
      <c r="W41" s="57"/>
      <c r="X41" s="55">
        <f>COUNTIFS($AO$12:$AO$31,U$39,$C$12:$C$31,"B",$E$12:$E$31,"*")</f>
        <v>0</v>
      </c>
      <c r="Y41" s="56"/>
      <c r="Z41" s="57"/>
      <c r="AA41" s="55">
        <f>COUNTIFS($AO$12:$AO$31,AA$39,$C$12:$C$31,"A",$E$12:$E$31,"*")</f>
        <v>0</v>
      </c>
      <c r="AB41" s="56"/>
      <c r="AC41" s="57"/>
      <c r="AD41" s="55">
        <f>COUNTIFS($AO$12:$AO$31,AA$39,$C$12:$C$31,"B",$E$12:$E$31,"*")</f>
        <v>0</v>
      </c>
      <c r="AE41" s="56"/>
      <c r="AF41" s="57"/>
      <c r="AG41" s="55">
        <f>COUNTIFS($AO$12:$AO$31,AG$39,$C$12:$C$31,"A",$E$12:$E$31,"*")</f>
        <v>1</v>
      </c>
      <c r="AH41" s="56"/>
      <c r="AI41" s="57"/>
      <c r="AJ41" s="55">
        <f>COUNTIFS($AO$12:$AO$31,AG$39,$C$12:$C$31,"B",$E$12:$E$31,"*")</f>
        <v>0</v>
      </c>
      <c r="AK41" s="57"/>
      <c r="AL41" s="31">
        <f>COUNTIFS($AO$12:$AO$31,AL$39,$C$12:$C$31,"A",$E$12:$E$31,"*")</f>
        <v>0</v>
      </c>
      <c r="AM41" s="31">
        <f>COUNTIFS($AO$12:$AO$31,AL$39,$C$12:$C$31,"B",$E$12:$E$31,"*")</f>
        <v>0</v>
      </c>
      <c r="AN41" s="5"/>
    </row>
    <row r="42" spans="1:41" ht="18" customHeight="1" x14ac:dyDescent="0.55000000000000004">
      <c r="A42" s="5"/>
      <c r="B42" s="33" t="s">
        <v>47</v>
      </c>
      <c r="C42" s="31">
        <f>COUNTIFS($AO$12:$AO$31,C$39,$C$12:$C$31,"C",$E$12:$E$31,"*")</f>
        <v>0</v>
      </c>
      <c r="D42" s="31">
        <f>COUNTIFS($AO$12:$AO$31,C$39,$C$12:$C$31,"D",$E$12:$E$31,"*")</f>
        <v>0</v>
      </c>
      <c r="E42" s="31">
        <f>COUNTIFS($AO$12:$AO$31,E$39,$C$12:$C$31,"C",$E$12:$E$31,"*")</f>
        <v>0</v>
      </c>
      <c r="F42" s="55">
        <f>COUNTIFS($AO$12:$AO$31,E$39,$C$12:$C$31,"D",$E$12:$E$31,"*")</f>
        <v>0</v>
      </c>
      <c r="G42" s="56"/>
      <c r="H42" s="57"/>
      <c r="I42" s="55">
        <f>COUNTIFS($AO$12:$AO$31,I$39,$C$12:$C$31,"C",$E$12:$E$31,"*")</f>
        <v>1</v>
      </c>
      <c r="J42" s="56"/>
      <c r="K42" s="57"/>
      <c r="L42" s="55">
        <f>COUNTIFS($AO$12:$AO$31,I$39,$C$12:$C$31,"D",$E$12:$E$31,"*")</f>
        <v>0</v>
      </c>
      <c r="M42" s="56"/>
      <c r="N42" s="57"/>
      <c r="O42" s="55">
        <f>COUNTIFS($AO$12:$AO$31,O$39,$C$12:$C$31,"C",$E$12:$E$31,"*")</f>
        <v>0</v>
      </c>
      <c r="P42" s="56"/>
      <c r="Q42" s="57"/>
      <c r="R42" s="55">
        <f>COUNTIFS($AO$12:$AO$31,O$39,$C$12:$C$31,"D",$E$12:$E$31,"*")</f>
        <v>1</v>
      </c>
      <c r="S42" s="56"/>
      <c r="T42" s="57"/>
      <c r="U42" s="55">
        <f>COUNTIFS($AO$12:$AO$31,U$39,$C$12:$C$31,"C",$E$12:$E$31,"*")</f>
        <v>0</v>
      </c>
      <c r="V42" s="56"/>
      <c r="W42" s="57"/>
      <c r="X42" s="55">
        <f>COUNTIFS($AO$12:$AO$31,U$39,$C$12:$C$31,"D",$E$12:$E$31,"*")</f>
        <v>0</v>
      </c>
      <c r="Y42" s="56"/>
      <c r="Z42" s="57"/>
      <c r="AA42" s="55">
        <f>COUNTIFS($AO$12:$AO$31,AA$39,$C$12:$C$31,"C",$E$12:$E$31,"*")</f>
        <v>0</v>
      </c>
      <c r="AB42" s="56"/>
      <c r="AC42" s="57"/>
      <c r="AD42" s="55">
        <f>COUNTIFS($AO$12:$AO$31,AA$39,$C$12:$C$31,"D",$E$12:$E$31,"*")</f>
        <v>0</v>
      </c>
      <c r="AE42" s="56"/>
      <c r="AF42" s="57"/>
      <c r="AG42" s="55">
        <f>COUNTIFS($AO$12:$AO$31,AG$39,$C$12:$C$31,"C",$E$12:$E$31,"*")</f>
        <v>0</v>
      </c>
      <c r="AH42" s="56"/>
      <c r="AI42" s="57"/>
      <c r="AJ42" s="55">
        <f>COUNTIFS($AO$12:$AO$31,AG$39,$C$12:$C$31,"D",$E$12:$E$31,"*")</f>
        <v>0</v>
      </c>
      <c r="AK42" s="57"/>
      <c r="AL42" s="31">
        <f>COUNTIFS($AO$12:$AO$31,AL$39,$C$12:$C$31,"C",$E$12:$E$31,"*")</f>
        <v>0</v>
      </c>
      <c r="AM42" s="31">
        <f>COUNTIFS($AO$12:$AO$31,AL$39,$C$12:$C$31,"D",$E$12:$E$31,"*")</f>
        <v>0</v>
      </c>
      <c r="AN42" s="5"/>
    </row>
    <row r="43" spans="1:41" ht="25" customHeight="1" x14ac:dyDescent="0.55000000000000004">
      <c r="A43" s="5"/>
      <c r="B43" s="33" t="s">
        <v>48</v>
      </c>
      <c r="C43" s="51" t="str">
        <f>IF($AK$3="４週",SUMIFS($AK$12:$AK$31,$AO$12:$AO$31,C39)/4/$AH$6,IF($AK$3="歴月",SUMIFS($AK$12:$AK$31,$AO$12:$AO$31,C39)/$AL$6,"記載する期間を選択してください"))</f>
        <v>記載する期間を選択してください</v>
      </c>
      <c r="D43" s="53"/>
      <c r="E43" s="51" t="str">
        <f>IF($AK$3="４週",SUMIFS($AK$12:$AK$31,$AO$12:$AO$31,E39)/4/$AH$6,IF($AK$3="歴月",SUMIFS($AK$12:$AK$31,$AO$12:$AO$31,E39)/$AL$6,"記載する期間を選択してください"))</f>
        <v>記載する期間を選択してください</v>
      </c>
      <c r="F43" s="52"/>
      <c r="G43" s="52"/>
      <c r="H43" s="53"/>
      <c r="I43" s="51" t="str">
        <f>IF($AK$3="４週",SUMIFS($AK$12:$AK$31,$AO$12:$AO$31,I39)/4/$AH$6,IF($AK$3="歴月",SUMIFS($AK$12:$AK$31,$AO$12:$AO$31,I39)/$AL$6,"記載する期間を選択してください"))</f>
        <v>記載する期間を選択してください</v>
      </c>
      <c r="J43" s="52"/>
      <c r="K43" s="52"/>
      <c r="L43" s="52"/>
      <c r="M43" s="52"/>
      <c r="N43" s="53"/>
      <c r="O43" s="51" t="str">
        <f>IF($AK$3="４週",SUMIFS($AK$12:$AK$31,$AO$12:$AO$31,O39)/4/$AH$6,IF($AK$3="歴月",SUMIFS($AK$12:$AK$31,$AO$12:$AO$31,O39)/$AL$6,"記載する期間を選択してください"))</f>
        <v>記載する期間を選択してください</v>
      </c>
      <c r="P43" s="52"/>
      <c r="Q43" s="52"/>
      <c r="R43" s="52"/>
      <c r="S43" s="52"/>
      <c r="T43" s="53"/>
      <c r="U43" s="51" t="str">
        <f>IF($AK$3="４週",SUMIFS($AK$12:$AK$31,$AO$12:$AO$31,U39)/4/$AH$6,IF($AK$3="歴月",SUMIFS($AK$12:$AK$31,$AO$12:$AO$31,U39)/$AL$6,"記載する期間を選択してください"))</f>
        <v>記載する期間を選択してください</v>
      </c>
      <c r="V43" s="52"/>
      <c r="W43" s="52"/>
      <c r="X43" s="52"/>
      <c r="Y43" s="52"/>
      <c r="Z43" s="53"/>
      <c r="AA43" s="51" t="str">
        <f>IF($AK$3="４週",SUMIFS($AK$12:$AK$31,$AO$12:$AO$31,AA39)/4/$AH$6,IF($AK$3="歴月",SUMIFS($AK$12:$AK$31,$AO$12:$AO$31,AA39)/$AL$6,"記載する期間を選択してください"))</f>
        <v>記載する期間を選択してください</v>
      </c>
      <c r="AB43" s="52"/>
      <c r="AC43" s="52"/>
      <c r="AD43" s="52"/>
      <c r="AE43" s="52"/>
      <c r="AF43" s="53"/>
      <c r="AG43" s="51" t="str">
        <f>IF($AK$3="４週",SUMIFS($AK$12:$AK$31,$AO$12:$AO$31,AG39)/4/$AH$6,IF($AK$3="歴月",SUMIFS($AK$12:$AK$31,$AO$12:$AO$31,AG39)/$AL$6,"記載する期間を選択してください"))</f>
        <v>記載する期間を選択してください</v>
      </c>
      <c r="AH43" s="52"/>
      <c r="AI43" s="52"/>
      <c r="AJ43" s="52"/>
      <c r="AK43" s="53"/>
      <c r="AL43" s="51" t="str">
        <f>IF($AK$3="４週",SUMIFS($AK$12:$AK$31,$AO$12:$AO$31,AL39)/4/$AH$6,IF($AK$3="歴月",SUMIFS($AK$12:$AK$31,$AO$12:$AO$31,AL39)/$AL$6,"記載する期間を選択してください"))</f>
        <v>記載する期間を選択してください</v>
      </c>
      <c r="AM43" s="53"/>
      <c r="AN43" s="5"/>
    </row>
    <row r="44" spans="1:41" ht="5.15" customHeight="1" x14ac:dyDescent="0.55000000000000004">
      <c r="A44" s="5"/>
      <c r="B44" s="8"/>
      <c r="C44" s="34">
        <v>2</v>
      </c>
      <c r="D44" s="34"/>
      <c r="E44" s="34">
        <v>3</v>
      </c>
      <c r="F44" s="34"/>
      <c r="G44" s="34"/>
      <c r="H44" s="34"/>
      <c r="I44" s="34">
        <v>4</v>
      </c>
      <c r="J44" s="34"/>
      <c r="K44" s="34"/>
      <c r="L44" s="34"/>
      <c r="M44" s="34"/>
      <c r="N44" s="34"/>
      <c r="O44" s="34">
        <v>5</v>
      </c>
      <c r="P44" s="34"/>
      <c r="Q44" s="34"/>
      <c r="R44" s="34"/>
      <c r="S44" s="34"/>
      <c r="T44" s="34"/>
      <c r="U44" s="34">
        <v>6</v>
      </c>
      <c r="V44" s="34"/>
      <c r="W44" s="34"/>
      <c r="X44" s="34"/>
      <c r="Y44" s="34"/>
      <c r="Z44" s="34"/>
      <c r="AA44" s="34">
        <v>7</v>
      </c>
      <c r="AB44" s="34"/>
      <c r="AC44" s="34"/>
      <c r="AD44" s="34"/>
      <c r="AE44" s="34"/>
      <c r="AF44" s="34"/>
      <c r="AG44" s="34">
        <v>8</v>
      </c>
      <c r="AH44" s="34"/>
      <c r="AI44" s="34"/>
      <c r="AJ44" s="34"/>
      <c r="AK44" s="34"/>
      <c r="AL44" s="34">
        <v>9</v>
      </c>
      <c r="AM44" s="35"/>
      <c r="AN44" s="5"/>
    </row>
    <row r="45" spans="1:41" ht="15" customHeight="1" x14ac:dyDescent="0.55000000000000004">
      <c r="A45" s="28" t="s">
        <v>49</v>
      </c>
      <c r="B45" s="36"/>
      <c r="C45" s="37"/>
      <c r="D45" s="37"/>
      <c r="E45" s="37"/>
      <c r="F45" s="38"/>
      <c r="G45" s="37"/>
      <c r="H45" s="34"/>
      <c r="I45" s="34"/>
      <c r="J45" s="34"/>
      <c r="K45" s="34"/>
      <c r="L45" s="34"/>
      <c r="M45" s="34"/>
      <c r="N45" s="34"/>
      <c r="O45" s="34"/>
      <c r="P45" s="34"/>
      <c r="Q45" s="34"/>
      <c r="R45" s="34">
        <v>6</v>
      </c>
      <c r="S45" s="34"/>
      <c r="T45" s="34"/>
      <c r="U45" s="34"/>
      <c r="V45" s="34"/>
      <c r="W45" s="34"/>
      <c r="X45" s="34">
        <v>7</v>
      </c>
      <c r="Y45" s="34"/>
      <c r="Z45" s="34"/>
      <c r="AA45" s="34"/>
      <c r="AB45" s="34"/>
      <c r="AC45" s="34"/>
      <c r="AD45" s="34">
        <v>8</v>
      </c>
      <c r="AE45" s="34"/>
      <c r="AF45" s="34"/>
      <c r="AG45" s="39"/>
      <c r="AH45" s="39"/>
      <c r="AI45" s="39"/>
      <c r="AJ45" s="39">
        <v>9</v>
      </c>
      <c r="AK45" s="40"/>
      <c r="AL45" s="40"/>
      <c r="AM45" s="5"/>
    </row>
    <row r="46" spans="1:41" s="28" customFormat="1" ht="15" customHeight="1" x14ac:dyDescent="0.55000000000000004">
      <c r="A46" s="28" t="s">
        <v>50</v>
      </c>
      <c r="B46" s="41"/>
      <c r="C46" s="41"/>
      <c r="D46" s="41"/>
      <c r="E46" s="41"/>
      <c r="F46" s="41"/>
      <c r="G46" s="41"/>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row>
    <row r="47" spans="1:41" s="28" customFormat="1" ht="15" customHeight="1" x14ac:dyDescent="0.55000000000000004">
      <c r="A47" s="28" t="s">
        <v>51</v>
      </c>
      <c r="B47" s="41"/>
      <c r="C47" s="41"/>
      <c r="D47" s="41"/>
      <c r="E47" s="41"/>
      <c r="F47" s="41"/>
      <c r="G47" s="41"/>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row>
    <row r="48" spans="1:41" s="28" customFormat="1" ht="15" customHeight="1" x14ac:dyDescent="0.55000000000000004">
      <c r="A48" s="41" t="s">
        <v>88</v>
      </c>
      <c r="C48" s="41"/>
      <c r="D48" s="41"/>
      <c r="E48" s="41"/>
      <c r="F48" s="41"/>
      <c r="G48" s="41"/>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row>
    <row r="49" spans="1:39" s="28" customFormat="1" ht="15" customHeight="1" x14ac:dyDescent="0.55000000000000004">
      <c r="A49" s="28" t="s">
        <v>52</v>
      </c>
      <c r="B49" s="41"/>
      <c r="C49" s="41"/>
      <c r="D49" s="41"/>
      <c r="E49" s="41"/>
      <c r="F49" s="41"/>
      <c r="G49" s="41"/>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row>
    <row r="50" spans="1:39" s="28" customFormat="1" ht="15" customHeight="1" x14ac:dyDescent="0.55000000000000004">
      <c r="A50" s="28" t="s">
        <v>53</v>
      </c>
      <c r="B50" s="41"/>
      <c r="C50" s="41"/>
      <c r="D50" s="41"/>
      <c r="E50" s="41"/>
      <c r="F50" s="41"/>
      <c r="G50" s="41"/>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row>
    <row r="51" spans="1:39" ht="15" customHeight="1" x14ac:dyDescent="0.55000000000000004">
      <c r="A51" s="28" t="s">
        <v>54</v>
      </c>
      <c r="B51" s="42"/>
      <c r="C51" s="28"/>
      <c r="D51" s="28"/>
      <c r="E51" s="28"/>
      <c r="F51" s="28"/>
      <c r="G51" s="28"/>
    </row>
    <row r="52" spans="1:39" ht="15" customHeight="1" x14ac:dyDescent="0.55000000000000004">
      <c r="A52" s="28" t="s">
        <v>55</v>
      </c>
      <c r="B52" s="42"/>
      <c r="C52" s="28"/>
      <c r="D52" s="28"/>
      <c r="E52" s="28"/>
      <c r="F52" s="28"/>
      <c r="G52" s="28"/>
    </row>
    <row r="53" spans="1:39" ht="15" customHeight="1" x14ac:dyDescent="0.55000000000000004">
      <c r="A53" s="28"/>
      <c r="B53" s="32" t="s">
        <v>56</v>
      </c>
      <c r="C53" s="54" t="s">
        <v>57</v>
      </c>
      <c r="D53" s="54"/>
      <c r="E53" s="54"/>
      <c r="F53" s="28"/>
      <c r="G53" s="28"/>
    </row>
    <row r="54" spans="1:39" ht="15" customHeight="1" x14ac:dyDescent="0.55000000000000004">
      <c r="A54" s="28"/>
      <c r="B54" s="43" t="s">
        <v>27</v>
      </c>
      <c r="C54" s="50" t="s">
        <v>58</v>
      </c>
      <c r="D54" s="50"/>
      <c r="E54" s="50"/>
      <c r="F54" s="28"/>
      <c r="G54" s="28"/>
    </row>
    <row r="55" spans="1:39" ht="15" customHeight="1" x14ac:dyDescent="0.55000000000000004">
      <c r="A55" s="28"/>
      <c r="B55" s="43" t="s">
        <v>29</v>
      </c>
      <c r="C55" s="50" t="s">
        <v>59</v>
      </c>
      <c r="D55" s="50"/>
      <c r="E55" s="50"/>
      <c r="F55" s="28"/>
      <c r="G55" s="28"/>
    </row>
    <row r="56" spans="1:39" ht="15" customHeight="1" x14ac:dyDescent="0.55000000000000004">
      <c r="A56" s="28"/>
      <c r="B56" s="43" t="s">
        <v>30</v>
      </c>
      <c r="C56" s="50" t="s">
        <v>60</v>
      </c>
      <c r="D56" s="50"/>
      <c r="E56" s="50"/>
      <c r="F56" s="28"/>
      <c r="G56" s="28"/>
    </row>
    <row r="57" spans="1:39" ht="15" customHeight="1" x14ac:dyDescent="0.55000000000000004">
      <c r="A57" s="28"/>
      <c r="B57" s="43" t="s">
        <v>32</v>
      </c>
      <c r="C57" s="50" t="s">
        <v>61</v>
      </c>
      <c r="D57" s="50"/>
      <c r="E57" s="50"/>
      <c r="F57" s="28"/>
      <c r="G57" s="28"/>
    </row>
    <row r="58" spans="1:39" ht="15" customHeight="1" x14ac:dyDescent="0.55000000000000004">
      <c r="A58" s="28"/>
      <c r="B58" s="28" t="s">
        <v>62</v>
      </c>
      <c r="C58" s="28"/>
      <c r="D58" s="28"/>
      <c r="E58" s="28"/>
      <c r="F58" s="28"/>
      <c r="G58" s="28"/>
    </row>
    <row r="59" spans="1:39" ht="15" customHeight="1" x14ac:dyDescent="0.55000000000000004">
      <c r="A59" s="28"/>
      <c r="B59" s="28" t="s">
        <v>63</v>
      </c>
      <c r="C59" s="28"/>
      <c r="D59" s="28"/>
      <c r="E59" s="28"/>
      <c r="F59" s="28"/>
      <c r="G59" s="28"/>
    </row>
    <row r="60" spans="1:39" ht="15" customHeight="1" x14ac:dyDescent="0.55000000000000004">
      <c r="A60" s="28"/>
      <c r="B60" s="28" t="s">
        <v>64</v>
      </c>
      <c r="C60" s="28"/>
      <c r="D60" s="28"/>
      <c r="E60" s="28"/>
      <c r="F60" s="28"/>
      <c r="G60" s="28"/>
    </row>
    <row r="61" spans="1:39" ht="15" customHeight="1" x14ac:dyDescent="0.55000000000000004">
      <c r="A61" s="28" t="s">
        <v>65</v>
      </c>
      <c r="B61" s="42"/>
      <c r="C61" s="28"/>
      <c r="D61" s="28"/>
      <c r="E61" s="28"/>
      <c r="F61" s="28"/>
      <c r="G61" s="28"/>
    </row>
    <row r="62" spans="1:39" ht="15" customHeight="1" x14ac:dyDescent="0.55000000000000004">
      <c r="A62" s="28" t="s">
        <v>89</v>
      </c>
      <c r="B62" s="42"/>
      <c r="C62" s="28"/>
      <c r="D62" s="28"/>
      <c r="E62" s="28"/>
      <c r="F62" s="28"/>
      <c r="G62" s="28"/>
    </row>
    <row r="63" spans="1:39" ht="15" customHeight="1" x14ac:dyDescent="0.55000000000000004">
      <c r="A63" s="28" t="s">
        <v>67</v>
      </c>
      <c r="B63" s="42"/>
      <c r="C63" s="28"/>
      <c r="D63" s="28"/>
      <c r="E63" s="28"/>
      <c r="F63" s="28"/>
      <c r="G63" s="28"/>
    </row>
    <row r="64" spans="1:39" ht="15" customHeight="1" x14ac:dyDescent="0.55000000000000004">
      <c r="A64" s="28" t="s">
        <v>68</v>
      </c>
      <c r="B64" s="42"/>
      <c r="C64" s="28"/>
      <c r="D64" s="28"/>
      <c r="E64" s="28"/>
      <c r="F64" s="28"/>
      <c r="G64" s="28"/>
    </row>
    <row r="65" spans="1:7" ht="15" customHeight="1" x14ac:dyDescent="0.55000000000000004">
      <c r="A65" s="28" t="s">
        <v>69</v>
      </c>
      <c r="B65" s="42"/>
      <c r="C65" s="28"/>
      <c r="D65" s="28"/>
      <c r="E65" s="28"/>
      <c r="F65" s="28"/>
      <c r="G65" s="28"/>
    </row>
    <row r="66" spans="1:7" ht="15" customHeight="1" x14ac:dyDescent="0.55000000000000004">
      <c r="A66" s="28" t="s">
        <v>70</v>
      </c>
      <c r="B66" s="42"/>
      <c r="C66" s="28"/>
      <c r="D66" s="28"/>
      <c r="E66" s="28"/>
      <c r="F66" s="28"/>
      <c r="G66" s="28"/>
    </row>
    <row r="67" spans="1:7" ht="15" customHeight="1" x14ac:dyDescent="0.55000000000000004">
      <c r="A67" s="28"/>
      <c r="B67" s="28" t="s">
        <v>71</v>
      </c>
      <c r="C67" s="28"/>
      <c r="D67" s="28"/>
      <c r="E67" s="28"/>
      <c r="F67" s="28"/>
      <c r="G67" s="28"/>
    </row>
    <row r="68" spans="1:7" ht="15" customHeight="1" x14ac:dyDescent="0.55000000000000004">
      <c r="A68" s="28"/>
      <c r="B68" s="28" t="s">
        <v>72</v>
      </c>
      <c r="C68" s="28"/>
      <c r="D68" s="28"/>
      <c r="E68" s="28"/>
      <c r="F68" s="28"/>
      <c r="G68" s="28"/>
    </row>
    <row r="69" spans="1:7" ht="15" customHeight="1" x14ac:dyDescent="0.55000000000000004">
      <c r="A69" s="28" t="s">
        <v>73</v>
      </c>
      <c r="B69" s="42"/>
      <c r="C69" s="28"/>
      <c r="D69" s="28"/>
      <c r="E69" s="28"/>
      <c r="F69" s="28"/>
      <c r="G69" s="28"/>
    </row>
    <row r="70" spans="1:7" ht="15" customHeight="1" x14ac:dyDescent="0.55000000000000004">
      <c r="A70" s="28" t="s">
        <v>74</v>
      </c>
      <c r="B70" s="42"/>
      <c r="C70" s="28"/>
      <c r="D70" s="28"/>
      <c r="E70" s="28"/>
      <c r="F70" s="28"/>
      <c r="G70" s="28"/>
    </row>
    <row r="71" spans="1:7" ht="15" customHeight="1" x14ac:dyDescent="0.55000000000000004">
      <c r="A71" s="28" t="s">
        <v>75</v>
      </c>
      <c r="B71" s="42"/>
      <c r="C71" s="28"/>
      <c r="D71" s="28"/>
      <c r="E71" s="28"/>
      <c r="F71" s="28"/>
      <c r="G71" s="28"/>
    </row>
    <row r="72" spans="1:7" ht="15" customHeight="1" x14ac:dyDescent="0.55000000000000004">
      <c r="A72" s="28" t="s">
        <v>76</v>
      </c>
      <c r="B72" s="42"/>
      <c r="C72" s="28"/>
      <c r="D72" s="28"/>
      <c r="E72" s="28"/>
      <c r="F72" s="28"/>
      <c r="G72" s="28"/>
    </row>
    <row r="73" spans="1:7" ht="15" customHeight="1" x14ac:dyDescent="0.55000000000000004">
      <c r="A73" s="28" t="s">
        <v>77</v>
      </c>
      <c r="B73" s="42"/>
      <c r="C73" s="28"/>
      <c r="D73" s="28"/>
      <c r="E73" s="28"/>
      <c r="F73" s="28"/>
      <c r="G73" s="28"/>
    </row>
    <row r="74" spans="1:7" ht="15" customHeight="1" x14ac:dyDescent="0.55000000000000004">
      <c r="A74" s="28" t="s">
        <v>78</v>
      </c>
      <c r="B74" s="42"/>
      <c r="C74" s="28"/>
      <c r="D74" s="28"/>
      <c r="E74" s="28"/>
      <c r="F74" s="28"/>
      <c r="G74" s="28"/>
    </row>
    <row r="75" spans="1:7" ht="15" customHeight="1" x14ac:dyDescent="0.55000000000000004">
      <c r="A75" s="28" t="s">
        <v>79</v>
      </c>
      <c r="B75" s="42"/>
      <c r="C75" s="28"/>
      <c r="D75" s="28"/>
      <c r="E75" s="28"/>
      <c r="F75" s="28"/>
      <c r="G75" s="28"/>
    </row>
  </sheetData>
  <mergeCells count="102">
    <mergeCell ref="AK1:AN1"/>
    <mergeCell ref="M2:P2"/>
    <mergeCell ref="Q2:R2"/>
    <mergeCell ref="S2:T2"/>
    <mergeCell ref="U2:V2"/>
    <mergeCell ref="AK2:AN2"/>
    <mergeCell ref="AK3:AN3"/>
    <mergeCell ref="AK4:AN4"/>
    <mergeCell ref="AK5:AN5"/>
    <mergeCell ref="AH6:AJ6"/>
    <mergeCell ref="A8:A11"/>
    <mergeCell ref="B8:B9"/>
    <mergeCell ref="C8:C11"/>
    <mergeCell ref="D8:D11"/>
    <mergeCell ref="E8:E11"/>
    <mergeCell ref="F8:AJ8"/>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M23:AN23"/>
    <mergeCell ref="AM24:AN24"/>
    <mergeCell ref="AM25:AN25"/>
    <mergeCell ref="AM26:AN26"/>
    <mergeCell ref="AM27:AN27"/>
    <mergeCell ref="AM28:AN28"/>
    <mergeCell ref="AM17:AN17"/>
    <mergeCell ref="AM18:AN18"/>
    <mergeCell ref="AM19:AN19"/>
    <mergeCell ref="AM20:AN20"/>
    <mergeCell ref="AM21:AN21"/>
    <mergeCell ref="AM22:AN22"/>
    <mergeCell ref="C39:D39"/>
    <mergeCell ref="E39:H39"/>
    <mergeCell ref="I39:N39"/>
    <mergeCell ref="O39:T39"/>
    <mergeCell ref="U39:Z39"/>
    <mergeCell ref="AA39:AF39"/>
    <mergeCell ref="AM29:AN29"/>
    <mergeCell ref="AM30:AN30"/>
    <mergeCell ref="AM31:AN31"/>
    <mergeCell ref="A32:E32"/>
    <mergeCell ref="AM32:AN33"/>
    <mergeCell ref="A33:E33"/>
    <mergeCell ref="AG39:AK39"/>
    <mergeCell ref="AL39:AM39"/>
    <mergeCell ref="F40:H40"/>
    <mergeCell ref="I40:K40"/>
    <mergeCell ref="L40:N40"/>
    <mergeCell ref="O40:Q40"/>
    <mergeCell ref="R40:T40"/>
    <mergeCell ref="U40:W40"/>
    <mergeCell ref="X40:Z40"/>
    <mergeCell ref="AA40:AC40"/>
    <mergeCell ref="AD40:AF40"/>
    <mergeCell ref="AG40:AI40"/>
    <mergeCell ref="AJ40:AK40"/>
    <mergeCell ref="F41:H41"/>
    <mergeCell ref="I41:K41"/>
    <mergeCell ref="L41:N41"/>
    <mergeCell ref="O41:Q41"/>
    <mergeCell ref="R41:T41"/>
    <mergeCell ref="U41:W41"/>
    <mergeCell ref="X41:Z41"/>
    <mergeCell ref="AA41:AC41"/>
    <mergeCell ref="AD41:AF41"/>
    <mergeCell ref="AG41:AI41"/>
    <mergeCell ref="AJ41:AK41"/>
    <mergeCell ref="F42:H42"/>
    <mergeCell ref="I42:K42"/>
    <mergeCell ref="L42:N42"/>
    <mergeCell ref="O42:Q42"/>
    <mergeCell ref="R42:T42"/>
    <mergeCell ref="U42:W42"/>
    <mergeCell ref="C56:E56"/>
    <mergeCell ref="C57:E57"/>
    <mergeCell ref="AA43:AF43"/>
    <mergeCell ref="AG43:AK43"/>
    <mergeCell ref="AL43:AM43"/>
    <mergeCell ref="C53:E53"/>
    <mergeCell ref="C54:E54"/>
    <mergeCell ref="C55:E55"/>
    <mergeCell ref="X42:Z42"/>
    <mergeCell ref="AA42:AC42"/>
    <mergeCell ref="AD42:AF42"/>
    <mergeCell ref="AG42:AI42"/>
    <mergeCell ref="AJ42:AK42"/>
    <mergeCell ref="C43:D43"/>
    <mergeCell ref="E43:H43"/>
    <mergeCell ref="I43:N43"/>
    <mergeCell ref="O43:T43"/>
    <mergeCell ref="U43:Z43"/>
  </mergeCells>
  <phoneticPr fontId="21"/>
  <dataValidations count="6">
    <dataValidation allowBlank="1" showInputMessage="1" sqref="B12:B13" xr:uid="{C1A8AE15-BCBA-4F37-AA0A-859938AEF025}"/>
    <dataValidation type="list" allowBlank="1" showInputMessage="1" showErrorMessage="1" sqref="C12:C31" xr:uid="{BD5E269E-89E5-4427-928D-262E13CF9533}">
      <formula1>"A,B,C,D"</formula1>
    </dataValidation>
    <dataValidation operator="greaterThanOrEqual" allowBlank="1" showInputMessage="1" showErrorMessage="1" sqref="I37 L37" xr:uid="{1BBE3C63-9379-4A7F-8A3B-598AB258C838}"/>
    <dataValidation type="list" allowBlank="1" showInputMessage="1" showErrorMessage="1" sqref="AK4:AN4" xr:uid="{F94F656A-8CA0-4015-9179-CA5FBB470C1B}">
      <formula1>"予定,実績"</formula1>
    </dataValidation>
    <dataValidation type="list" allowBlank="1" showInputMessage="1" showErrorMessage="1" sqref="AK3:AN3" xr:uid="{ED8821D3-A038-465F-A52E-9DA7BEA597FE}">
      <formula1>"４週,暦月"</formula1>
    </dataValidation>
    <dataValidation type="list" allowBlank="1" showInputMessage="1" sqref="B14:B31" xr:uid="{FFEEBEDA-8F73-4997-95D4-200C7B3988F7}">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87" fitToWidth="0" fitToHeight="0" orientation="landscape" r:id="rId1"/>
  <headerFooter alignWithMargins="0">
    <oddHeader>&amp;L&amp;"ＭＳ ゴシック,標準"&amp;10（参考様式）</oddHeader>
  </headerFooter>
  <rowBreaks count="1" manualBreakCount="1">
    <brk id="35" max="3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27032-959A-4302-93AA-3C0F993EA5E5}">
  <dimension ref="A1:AO73"/>
  <sheetViews>
    <sheetView showGridLines="0" view="pageBreakPreview" topLeftCell="A18" zoomScaleNormal="100" zoomScaleSheetLayoutView="100" workbookViewId="0">
      <selection activeCell="D26" sqref="D25:D26"/>
    </sheetView>
  </sheetViews>
  <sheetFormatPr defaultColWidth="8.25" defaultRowHeight="21" customHeight="1" x14ac:dyDescent="0.55000000000000004"/>
  <cols>
    <col min="1" max="1" width="2.58203125" style="8" customWidth="1"/>
    <col min="2" max="2" width="14.5" style="2" customWidth="1"/>
    <col min="3" max="3" width="6.58203125" style="8" customWidth="1"/>
    <col min="4" max="5" width="7.58203125" style="8" customWidth="1"/>
    <col min="6" max="36" width="2.58203125" style="8" customWidth="1"/>
    <col min="37" max="37" width="6.58203125" style="8" customWidth="1"/>
    <col min="38" max="39" width="7.58203125" style="8" customWidth="1"/>
    <col min="40" max="40" width="5.58203125" style="8" customWidth="1"/>
    <col min="41" max="16384" width="8.25" style="8"/>
  </cols>
  <sheetData>
    <row r="1" spans="1:41" ht="20.149999999999999" customHeight="1" x14ac:dyDescent="0.55000000000000004">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78" t="s">
        <v>90</v>
      </c>
      <c r="AL1" s="78"/>
      <c r="AM1" s="78"/>
      <c r="AN1" s="78"/>
    </row>
    <row r="2" spans="1:41" ht="18" customHeight="1" x14ac:dyDescent="0.55000000000000004">
      <c r="A2" s="5"/>
      <c r="B2" s="9"/>
      <c r="C2" s="9"/>
      <c r="D2" s="9"/>
      <c r="E2" s="9"/>
      <c r="F2" s="9"/>
      <c r="G2" s="9"/>
      <c r="H2" s="9"/>
      <c r="I2" s="9"/>
      <c r="J2" s="9"/>
      <c r="K2" s="9"/>
      <c r="L2" s="9"/>
      <c r="M2" s="79">
        <v>2026</v>
      </c>
      <c r="N2" s="79"/>
      <c r="O2" s="79"/>
      <c r="P2" s="79"/>
      <c r="Q2" s="80" t="s">
        <v>3</v>
      </c>
      <c r="R2" s="80"/>
      <c r="S2" s="79">
        <v>4</v>
      </c>
      <c r="T2" s="79"/>
      <c r="U2" s="80" t="s">
        <v>4</v>
      </c>
      <c r="V2" s="80"/>
      <c r="W2" s="9"/>
      <c r="X2" s="9"/>
      <c r="Y2" s="9"/>
      <c r="Z2" s="5"/>
      <c r="AA2" s="5"/>
      <c r="AC2" s="7"/>
      <c r="AD2" s="9"/>
      <c r="AE2" s="9"/>
      <c r="AF2" s="9"/>
      <c r="AG2" s="9"/>
      <c r="AH2" s="9"/>
      <c r="AI2" s="7" t="s">
        <v>5</v>
      </c>
      <c r="AJ2" s="7"/>
      <c r="AK2" s="81"/>
      <c r="AL2" s="81"/>
      <c r="AM2" s="81"/>
      <c r="AN2" s="81"/>
    </row>
    <row r="3" spans="1:41" ht="18" customHeight="1" x14ac:dyDescent="0.55000000000000004">
      <c r="A3" s="10"/>
      <c r="B3" s="10"/>
      <c r="C3" s="10"/>
      <c r="D3" s="10"/>
      <c r="E3" s="10"/>
      <c r="F3" s="10"/>
      <c r="G3" s="10"/>
      <c r="H3" s="10"/>
      <c r="I3" s="10"/>
      <c r="J3" s="10"/>
      <c r="K3" s="10"/>
      <c r="L3" s="10"/>
      <c r="M3" s="10"/>
      <c r="N3" s="10"/>
      <c r="O3" s="10"/>
      <c r="P3" s="10"/>
      <c r="Q3" s="10"/>
      <c r="R3" s="10"/>
      <c r="S3" s="10"/>
      <c r="T3" s="10"/>
      <c r="U3" s="10"/>
      <c r="V3" s="10"/>
      <c r="W3" s="10"/>
      <c r="Y3" s="11"/>
      <c r="Z3" s="11"/>
      <c r="AA3" s="11"/>
      <c r="AB3" s="5"/>
      <c r="AC3" s="11"/>
      <c r="AD3" s="11"/>
      <c r="AE3" s="11"/>
      <c r="AF3" s="11"/>
      <c r="AG3" s="11"/>
      <c r="AH3" s="11"/>
      <c r="AI3" s="12" t="s">
        <v>6</v>
      </c>
      <c r="AJ3" s="7"/>
      <c r="AK3" s="70"/>
      <c r="AL3" s="70"/>
      <c r="AM3" s="70"/>
      <c r="AN3" s="70"/>
    </row>
    <row r="4" spans="1:41" ht="18" customHeight="1" x14ac:dyDescent="0.55000000000000004">
      <c r="A4" s="10"/>
      <c r="B4" s="10"/>
      <c r="C4" s="10"/>
      <c r="D4" s="10"/>
      <c r="E4" s="10"/>
      <c r="F4" s="10"/>
      <c r="G4" s="10"/>
      <c r="H4" s="10"/>
      <c r="I4" s="10"/>
      <c r="J4" s="10"/>
      <c r="K4" s="10"/>
      <c r="L4" s="10"/>
      <c r="M4" s="10"/>
      <c r="N4" s="10"/>
      <c r="O4" s="10"/>
      <c r="P4" s="10"/>
      <c r="Q4" s="10"/>
      <c r="R4" s="10"/>
      <c r="S4" s="10"/>
      <c r="T4" s="10"/>
      <c r="U4" s="10"/>
      <c r="V4" s="10"/>
      <c r="W4" s="10"/>
      <c r="Y4" s="11"/>
      <c r="Z4" s="11"/>
      <c r="AA4" s="11"/>
      <c r="AB4" s="5"/>
      <c r="AC4" s="11"/>
      <c r="AD4" s="11"/>
      <c r="AE4" s="11"/>
      <c r="AF4" s="11"/>
      <c r="AG4" s="11"/>
      <c r="AH4" s="11"/>
      <c r="AI4" s="12" t="s">
        <v>7</v>
      </c>
      <c r="AJ4" s="7"/>
      <c r="AK4" s="70"/>
      <c r="AL4" s="70"/>
      <c r="AM4" s="70"/>
      <c r="AN4" s="70"/>
    </row>
    <row r="5" spans="1:41" ht="18" customHeight="1" x14ac:dyDescent="0.55000000000000004">
      <c r="A5" s="10"/>
      <c r="B5" s="10"/>
      <c r="C5" s="10"/>
      <c r="D5" s="10"/>
      <c r="E5" s="10"/>
      <c r="F5" s="10"/>
      <c r="G5" s="10"/>
      <c r="H5" s="10"/>
      <c r="I5" s="10"/>
      <c r="J5" s="10"/>
      <c r="K5" s="10"/>
      <c r="L5" s="10"/>
      <c r="M5" s="10"/>
      <c r="N5" s="10"/>
      <c r="O5" s="10"/>
      <c r="P5" s="10"/>
      <c r="Q5" s="10"/>
      <c r="R5" s="10"/>
      <c r="S5" s="10"/>
      <c r="T5" s="10"/>
      <c r="U5" s="10"/>
      <c r="V5" s="10"/>
      <c r="W5" s="10"/>
      <c r="Y5" s="11"/>
      <c r="Z5" s="11"/>
      <c r="AA5" s="11"/>
      <c r="AB5" s="5"/>
      <c r="AC5" s="11"/>
      <c r="AD5" s="11"/>
      <c r="AE5" s="11"/>
      <c r="AF5" s="44"/>
      <c r="AG5" s="44"/>
      <c r="AH5" s="44"/>
      <c r="AI5" s="45" t="s">
        <v>81</v>
      </c>
      <c r="AJ5" s="7"/>
      <c r="AK5" s="70"/>
      <c r="AL5" s="70"/>
      <c r="AM5" s="70"/>
      <c r="AN5" s="70"/>
    </row>
    <row r="6" spans="1:41" ht="18" customHeight="1" x14ac:dyDescent="0.55000000000000004">
      <c r="A6" s="10"/>
      <c r="B6" s="10"/>
      <c r="C6" s="10"/>
      <c r="D6" s="10"/>
      <c r="E6" s="10"/>
      <c r="F6" s="10"/>
      <c r="G6" s="10"/>
      <c r="H6" s="10"/>
      <c r="I6" s="10"/>
      <c r="J6" s="10"/>
      <c r="K6" s="10"/>
      <c r="L6" s="10"/>
      <c r="M6" s="10"/>
      <c r="N6" s="10"/>
      <c r="O6" s="10"/>
      <c r="P6" s="10"/>
      <c r="Q6" s="10"/>
      <c r="R6" s="10"/>
      <c r="S6" s="10"/>
      <c r="U6" s="10"/>
      <c r="V6" s="10"/>
      <c r="W6" s="10"/>
      <c r="Y6" s="11"/>
      <c r="Z6" s="11"/>
      <c r="AA6" s="11"/>
      <c r="AB6" s="5"/>
      <c r="AC6" s="11"/>
      <c r="AD6" s="11"/>
      <c r="AE6" s="11"/>
      <c r="AF6" s="11"/>
      <c r="AG6" s="12" t="s">
        <v>8</v>
      </c>
      <c r="AH6" s="71"/>
      <c r="AI6" s="71"/>
      <c r="AJ6" s="71"/>
      <c r="AK6" s="11" t="s">
        <v>9</v>
      </c>
      <c r="AL6" s="13"/>
      <c r="AM6" s="11" t="s">
        <v>10</v>
      </c>
      <c r="AN6" s="5"/>
    </row>
    <row r="7" spans="1:41" ht="10" customHeight="1" x14ac:dyDescent="0.55000000000000004">
      <c r="A7" s="5"/>
      <c r="B7" s="14"/>
      <c r="C7" s="14"/>
      <c r="D7" s="14"/>
      <c r="E7" s="14"/>
      <c r="F7" s="14"/>
      <c r="G7" s="14"/>
      <c r="H7" s="14"/>
      <c r="I7" s="14"/>
      <c r="J7" s="14"/>
      <c r="K7" s="14"/>
      <c r="L7" s="14"/>
      <c r="M7" s="14"/>
      <c r="N7" s="14"/>
      <c r="O7" s="14"/>
      <c r="P7" s="14"/>
      <c r="Q7" s="14"/>
      <c r="R7" s="14"/>
      <c r="S7" s="14"/>
      <c r="T7" s="14"/>
      <c r="U7" s="14"/>
      <c r="V7" s="14"/>
      <c r="W7" s="14"/>
      <c r="X7" s="9"/>
      <c r="Y7" s="9"/>
      <c r="Z7" s="9"/>
      <c r="AA7" s="9"/>
      <c r="AB7" s="9"/>
      <c r="AC7" s="9"/>
      <c r="AD7" s="9"/>
      <c r="AE7" s="9"/>
      <c r="AF7" s="9"/>
      <c r="AG7" s="9"/>
      <c r="AH7" s="9"/>
      <c r="AI7" s="9"/>
      <c r="AJ7" s="9"/>
      <c r="AK7" s="9"/>
      <c r="AL7" s="9"/>
      <c r="AM7" s="5"/>
      <c r="AN7" s="5"/>
    </row>
    <row r="8" spans="1:41" ht="15" customHeight="1" x14ac:dyDescent="0.55000000000000004">
      <c r="A8" s="63" t="s">
        <v>11</v>
      </c>
      <c r="B8" s="72" t="s">
        <v>12</v>
      </c>
      <c r="C8" s="74" t="s">
        <v>13</v>
      </c>
      <c r="D8" s="54" t="s">
        <v>14</v>
      </c>
      <c r="E8" s="61" t="s">
        <v>15</v>
      </c>
      <c r="F8" s="77" t="s">
        <v>16</v>
      </c>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67" t="s">
        <v>17</v>
      </c>
      <c r="AL8" s="68" t="s">
        <v>18</v>
      </c>
      <c r="AM8" s="69" t="s">
        <v>19</v>
      </c>
      <c r="AN8" s="69"/>
    </row>
    <row r="9" spans="1:41" ht="15" customHeight="1" x14ac:dyDescent="0.55000000000000004">
      <c r="A9" s="63"/>
      <c r="B9" s="73"/>
      <c r="C9" s="75"/>
      <c r="D9" s="54"/>
      <c r="E9" s="61"/>
      <c r="F9" s="54" t="s">
        <v>20</v>
      </c>
      <c r="G9" s="54"/>
      <c r="H9" s="54"/>
      <c r="I9" s="54"/>
      <c r="J9" s="54"/>
      <c r="K9" s="54"/>
      <c r="L9" s="54"/>
      <c r="M9" s="54" t="s">
        <v>21</v>
      </c>
      <c r="N9" s="54"/>
      <c r="O9" s="54"/>
      <c r="P9" s="54"/>
      <c r="Q9" s="54"/>
      <c r="R9" s="54"/>
      <c r="S9" s="54"/>
      <c r="T9" s="54" t="s">
        <v>22</v>
      </c>
      <c r="U9" s="54"/>
      <c r="V9" s="54"/>
      <c r="W9" s="54"/>
      <c r="X9" s="54"/>
      <c r="Y9" s="54"/>
      <c r="Z9" s="54"/>
      <c r="AA9" s="54" t="s">
        <v>23</v>
      </c>
      <c r="AB9" s="54"/>
      <c r="AC9" s="54"/>
      <c r="AD9" s="54"/>
      <c r="AE9" s="54"/>
      <c r="AF9" s="54"/>
      <c r="AG9" s="54"/>
      <c r="AH9" s="54" t="s">
        <v>24</v>
      </c>
      <c r="AI9" s="54"/>
      <c r="AJ9" s="54"/>
      <c r="AK9" s="67"/>
      <c r="AL9" s="68"/>
      <c r="AM9" s="69"/>
      <c r="AN9" s="69"/>
    </row>
    <row r="10" spans="1:41" ht="15" customHeight="1" x14ac:dyDescent="0.55000000000000004">
      <c r="A10" s="63"/>
      <c r="B10" s="65" t="s">
        <v>25</v>
      </c>
      <c r="C10" s="75"/>
      <c r="D10" s="54"/>
      <c r="E10" s="61"/>
      <c r="F10" s="15">
        <f>DATE($M$2,$S$2,1)</f>
        <v>46113</v>
      </c>
      <c r="G10" s="15">
        <f>DATE($M$2,$S$2,2)</f>
        <v>46114</v>
      </c>
      <c r="H10" s="15">
        <f>DATE($M$2,$S$2,3)</f>
        <v>46115</v>
      </c>
      <c r="I10" s="15">
        <f>DATE($M$2,$S$2,4)</f>
        <v>46116</v>
      </c>
      <c r="J10" s="15">
        <f>DATE($M$2,$S$2,5)</f>
        <v>46117</v>
      </c>
      <c r="K10" s="15">
        <f>DATE($M$2,$S$2,6)</f>
        <v>46118</v>
      </c>
      <c r="L10" s="15">
        <f>DATE($M$2,$S$2,7)</f>
        <v>46119</v>
      </c>
      <c r="M10" s="15">
        <f>DATE($M$2,$S$2,8)</f>
        <v>46120</v>
      </c>
      <c r="N10" s="15">
        <f>DATE($M$2,$S$2,9)</f>
        <v>46121</v>
      </c>
      <c r="O10" s="15">
        <f>DATE($M$2,$S$2,10)</f>
        <v>46122</v>
      </c>
      <c r="P10" s="15">
        <f>DATE($M$2,$S$2,11)</f>
        <v>46123</v>
      </c>
      <c r="Q10" s="15">
        <f>DATE($M$2,$S$2,12)</f>
        <v>46124</v>
      </c>
      <c r="R10" s="15">
        <f>DATE($M$2,$S$2,13)</f>
        <v>46125</v>
      </c>
      <c r="S10" s="15">
        <f>DATE($M$2,$S$2,14)</f>
        <v>46126</v>
      </c>
      <c r="T10" s="15">
        <f>DATE($M$2,$S$2,15)</f>
        <v>46127</v>
      </c>
      <c r="U10" s="15">
        <f>DATE($M$2,$S$2,16)</f>
        <v>46128</v>
      </c>
      <c r="V10" s="15">
        <f>DATE($M$2,$S$2,17)</f>
        <v>46129</v>
      </c>
      <c r="W10" s="15">
        <f>DATE($M$2,$S$2,18)</f>
        <v>46130</v>
      </c>
      <c r="X10" s="15">
        <f>DATE($M$2,$S$2,19)</f>
        <v>46131</v>
      </c>
      <c r="Y10" s="15">
        <f>DATE($M$2,$S$2,20)</f>
        <v>46132</v>
      </c>
      <c r="Z10" s="15">
        <f>DATE($M$2,$S$2,21)</f>
        <v>46133</v>
      </c>
      <c r="AA10" s="15">
        <f>DATE($M$2,$S$2,22)</f>
        <v>46134</v>
      </c>
      <c r="AB10" s="15">
        <f>DATE($M$2,$S$2,23)</f>
        <v>46135</v>
      </c>
      <c r="AC10" s="15">
        <f>DATE($M$2,$S$2,24)</f>
        <v>46136</v>
      </c>
      <c r="AD10" s="15">
        <f>DATE($M$2,$S$2,25)</f>
        <v>46137</v>
      </c>
      <c r="AE10" s="15">
        <f>DATE($M$2,$S$2,26)</f>
        <v>46138</v>
      </c>
      <c r="AF10" s="15">
        <f>DATE($M$2,$S$2,27)</f>
        <v>46139</v>
      </c>
      <c r="AG10" s="15">
        <f>DATE($M$2,$S$2,28)</f>
        <v>46140</v>
      </c>
      <c r="AH10" s="15">
        <f>IF(DAY(EOMONTH(F10,0))&lt;29,"",DATE($M$2,$S$2,29))</f>
        <v>46141</v>
      </c>
      <c r="AI10" s="15">
        <f>IF(DAY(EOMONTH(F10,0))&lt;30,"",DATE($M$2,$S$2,30))</f>
        <v>46142</v>
      </c>
      <c r="AJ10" s="15" t="str">
        <f>IF(DAY(EOMONTH(F10,0))&lt;31,"",DATE($M$2,$S$2,31))</f>
        <v/>
      </c>
      <c r="AK10" s="67"/>
      <c r="AL10" s="68"/>
      <c r="AM10" s="69"/>
      <c r="AN10" s="69"/>
    </row>
    <row r="11" spans="1:41" ht="15" customHeight="1" x14ac:dyDescent="0.55000000000000004">
      <c r="A11" s="63"/>
      <c r="B11" s="66"/>
      <c r="C11" s="76"/>
      <c r="D11" s="54"/>
      <c r="E11" s="61"/>
      <c r="F11" s="16">
        <f>DATE($M$2,$S$2,1)</f>
        <v>46113</v>
      </c>
      <c r="G11" s="16">
        <f>DATE($M$2,$S$2,2)</f>
        <v>46114</v>
      </c>
      <c r="H11" s="16">
        <f>DATE($M$2,$S$2,3)</f>
        <v>46115</v>
      </c>
      <c r="I11" s="16">
        <f>DATE($M$2,$S$2,4)</f>
        <v>46116</v>
      </c>
      <c r="J11" s="16">
        <f>DATE($M$2,$S$2,5)</f>
        <v>46117</v>
      </c>
      <c r="K11" s="16">
        <f>DATE($M$2,$S$2,6)</f>
        <v>46118</v>
      </c>
      <c r="L11" s="16">
        <f>DATE($M$2,$S$2,7)</f>
        <v>46119</v>
      </c>
      <c r="M11" s="16">
        <f>DATE($M$2,$S$2,8)</f>
        <v>46120</v>
      </c>
      <c r="N11" s="16">
        <f>DATE($M$2,$S$2,9)</f>
        <v>46121</v>
      </c>
      <c r="O11" s="16">
        <f>DATE($M$2,$S$2,10)</f>
        <v>46122</v>
      </c>
      <c r="P11" s="16">
        <f>DATE($M$2,$S$2,11)</f>
        <v>46123</v>
      </c>
      <c r="Q11" s="16">
        <f>DATE($M$2,$S$2,12)</f>
        <v>46124</v>
      </c>
      <c r="R11" s="16">
        <f>DATE($M$2,$S$2,13)</f>
        <v>46125</v>
      </c>
      <c r="S11" s="16">
        <f>DATE($M$2,$S$2,14)</f>
        <v>46126</v>
      </c>
      <c r="T11" s="16">
        <f>DATE($M$2,$S$2,15)</f>
        <v>46127</v>
      </c>
      <c r="U11" s="16">
        <f>DATE($M$2,$S$2,16)</f>
        <v>46128</v>
      </c>
      <c r="V11" s="16">
        <f>DATE($M$2,$S$2,17)</f>
        <v>46129</v>
      </c>
      <c r="W11" s="16">
        <f>DATE($M$2,$S$2,18)</f>
        <v>46130</v>
      </c>
      <c r="X11" s="16">
        <f>DATE($M$2,$S$2,19)</f>
        <v>46131</v>
      </c>
      <c r="Y11" s="16">
        <f>DATE($M$2,$S$2,20)</f>
        <v>46132</v>
      </c>
      <c r="Z11" s="16">
        <f>DATE($M$2,$S$2,21)</f>
        <v>46133</v>
      </c>
      <c r="AA11" s="16">
        <f>DATE($M$2,$S$2,22)</f>
        <v>46134</v>
      </c>
      <c r="AB11" s="16">
        <f>DATE($M$2,$S$2,23)</f>
        <v>46135</v>
      </c>
      <c r="AC11" s="16">
        <f>DATE($M$2,$S$2,24)</f>
        <v>46136</v>
      </c>
      <c r="AD11" s="16">
        <f>DATE($M$2,$S$2,25)</f>
        <v>46137</v>
      </c>
      <c r="AE11" s="16">
        <f>DATE($M$2,$S$2,26)</f>
        <v>46138</v>
      </c>
      <c r="AF11" s="16">
        <f>DATE($M$2,$S$2,27)</f>
        <v>46139</v>
      </c>
      <c r="AG11" s="16">
        <f>DATE($M$2,$S$2,28)</f>
        <v>46140</v>
      </c>
      <c r="AH11" s="16">
        <f>IF(DAY(EOMONTH(F11,0))&lt;29,"",DATE($M$2,$S$2,29))</f>
        <v>46141</v>
      </c>
      <c r="AI11" s="16">
        <f>IF(DAY(EOMONTH(F11,0))&lt;30,"",DATE($M$2,$S$2,30))</f>
        <v>46142</v>
      </c>
      <c r="AJ11" s="16" t="str">
        <f>IF(DAY(EOMONTH(F11,0))&lt;31,"",DATE($M$2,$S$2,31))</f>
        <v/>
      </c>
      <c r="AK11" s="67"/>
      <c r="AL11" s="68"/>
      <c r="AM11" s="69"/>
      <c r="AN11" s="69"/>
    </row>
    <row r="12" spans="1:41" ht="18" customHeight="1" x14ac:dyDescent="0.55000000000000004">
      <c r="A12" s="17">
        <v>1</v>
      </c>
      <c r="B12" s="18" t="s">
        <v>26</v>
      </c>
      <c r="C12" s="19" t="s">
        <v>27</v>
      </c>
      <c r="D12" s="20"/>
      <c r="E12" s="21" t="s">
        <v>27</v>
      </c>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3">
        <f>+SUM(F12:AJ12)</f>
        <v>0</v>
      </c>
      <c r="AL12" s="24">
        <f t="shared" ref="AL12:AL32" si="0">IF($AK$3="４週",AK12/4,AK12/(DAY(EOMONTH($F$10,0))/7))</f>
        <v>0</v>
      </c>
      <c r="AM12" s="60"/>
      <c r="AN12" s="60"/>
      <c r="AO12" s="47" t="str">
        <f>IF(B12="","",IF(ISERROR(MATCH(B12,$C$37:$AM$37,0)),"その他職員",B12))</f>
        <v>管理者</v>
      </c>
    </row>
    <row r="13" spans="1:41" ht="18" customHeight="1" x14ac:dyDescent="0.55000000000000004">
      <c r="A13" s="17">
        <v>2</v>
      </c>
      <c r="B13" s="18" t="s">
        <v>91</v>
      </c>
      <c r="C13" s="19" t="s">
        <v>29</v>
      </c>
      <c r="D13" s="20"/>
      <c r="E13" s="21" t="s">
        <v>29</v>
      </c>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3">
        <f t="shared" ref="AK13:AK32" si="1">+SUM(F13:AJ13)</f>
        <v>0</v>
      </c>
      <c r="AL13" s="24">
        <f t="shared" si="0"/>
        <v>0</v>
      </c>
      <c r="AM13" s="60"/>
      <c r="AN13" s="60"/>
      <c r="AO13" s="47" t="str">
        <f t="shared" ref="AO13:AO31" si="2">IF(B13="","",IF(ISERROR(MATCH(B13,$C$37:$AM$37,0)),"その他職員",B13))</f>
        <v>児童発達支援管理責任者</v>
      </c>
    </row>
    <row r="14" spans="1:41" ht="18" customHeight="1" x14ac:dyDescent="0.55000000000000004">
      <c r="A14" s="17">
        <v>3</v>
      </c>
      <c r="B14" s="18" t="s">
        <v>92</v>
      </c>
      <c r="C14" s="19" t="s">
        <v>30</v>
      </c>
      <c r="D14" s="20"/>
      <c r="E14" s="21" t="s">
        <v>30</v>
      </c>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3">
        <f t="shared" si="1"/>
        <v>0</v>
      </c>
      <c r="AL14" s="24">
        <f t="shared" si="0"/>
        <v>0</v>
      </c>
      <c r="AM14" s="60"/>
      <c r="AN14" s="60"/>
      <c r="AO14" s="47" t="str">
        <f t="shared" si="2"/>
        <v>嘱託医</v>
      </c>
    </row>
    <row r="15" spans="1:41" ht="18" customHeight="1" x14ac:dyDescent="0.55000000000000004">
      <c r="A15" s="17">
        <v>4</v>
      </c>
      <c r="B15" s="18" t="s">
        <v>83</v>
      </c>
      <c r="C15" s="19" t="s">
        <v>32</v>
      </c>
      <c r="D15" s="20"/>
      <c r="E15" s="21" t="s">
        <v>32</v>
      </c>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3">
        <f t="shared" si="1"/>
        <v>0</v>
      </c>
      <c r="AL15" s="24">
        <f t="shared" si="0"/>
        <v>0</v>
      </c>
      <c r="AM15" s="60"/>
      <c r="AN15" s="60"/>
      <c r="AO15" s="47" t="str">
        <f t="shared" si="2"/>
        <v>児童指導員</v>
      </c>
    </row>
    <row r="16" spans="1:41" ht="18" customHeight="1" x14ac:dyDescent="0.55000000000000004">
      <c r="A16" s="17">
        <v>5</v>
      </c>
      <c r="B16" s="18" t="s">
        <v>85</v>
      </c>
      <c r="C16" s="19" t="s">
        <v>29</v>
      </c>
      <c r="D16" s="20"/>
      <c r="E16" s="21" t="s">
        <v>86</v>
      </c>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3">
        <f t="shared" si="1"/>
        <v>0</v>
      </c>
      <c r="AL16" s="24">
        <f t="shared" si="0"/>
        <v>0</v>
      </c>
      <c r="AM16" s="60"/>
      <c r="AN16" s="60"/>
      <c r="AO16" s="47" t="str">
        <f t="shared" si="2"/>
        <v>その他職員</v>
      </c>
    </row>
    <row r="17" spans="1:41" ht="18" customHeight="1" x14ac:dyDescent="0.55000000000000004">
      <c r="A17" s="17">
        <v>6</v>
      </c>
      <c r="B17" s="18"/>
      <c r="C17" s="19"/>
      <c r="D17" s="20"/>
      <c r="E17" s="21"/>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3">
        <f t="shared" si="1"/>
        <v>0</v>
      </c>
      <c r="AL17" s="24">
        <f t="shared" si="0"/>
        <v>0</v>
      </c>
      <c r="AM17" s="60"/>
      <c r="AN17" s="60"/>
      <c r="AO17" s="47" t="str">
        <f t="shared" si="2"/>
        <v/>
      </c>
    </row>
    <row r="18" spans="1:41" ht="18" customHeight="1" x14ac:dyDescent="0.55000000000000004">
      <c r="A18" s="17">
        <v>7</v>
      </c>
      <c r="B18" s="18"/>
      <c r="C18" s="19"/>
      <c r="D18" s="20"/>
      <c r="E18" s="21"/>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3">
        <f t="shared" si="1"/>
        <v>0</v>
      </c>
      <c r="AL18" s="24">
        <f t="shared" si="0"/>
        <v>0</v>
      </c>
      <c r="AM18" s="60"/>
      <c r="AN18" s="60"/>
      <c r="AO18" s="47" t="str">
        <f t="shared" si="2"/>
        <v/>
      </c>
    </row>
    <row r="19" spans="1:41" ht="18" customHeight="1" x14ac:dyDescent="0.55000000000000004">
      <c r="A19" s="17">
        <v>8</v>
      </c>
      <c r="B19" s="18"/>
      <c r="C19" s="19"/>
      <c r="D19" s="20"/>
      <c r="E19" s="21"/>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3">
        <f t="shared" si="1"/>
        <v>0</v>
      </c>
      <c r="AL19" s="24">
        <f t="shared" si="0"/>
        <v>0</v>
      </c>
      <c r="AM19" s="60"/>
      <c r="AN19" s="60"/>
      <c r="AO19" s="47" t="str">
        <f t="shared" si="2"/>
        <v/>
      </c>
    </row>
    <row r="20" spans="1:41" ht="18" customHeight="1" x14ac:dyDescent="0.55000000000000004">
      <c r="A20" s="17">
        <v>9</v>
      </c>
      <c r="B20" s="18"/>
      <c r="C20" s="19"/>
      <c r="D20" s="20"/>
      <c r="E20" s="21"/>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3">
        <f t="shared" si="1"/>
        <v>0</v>
      </c>
      <c r="AL20" s="24">
        <f t="shared" si="0"/>
        <v>0</v>
      </c>
      <c r="AM20" s="60"/>
      <c r="AN20" s="60"/>
      <c r="AO20" s="47" t="str">
        <f t="shared" si="2"/>
        <v/>
      </c>
    </row>
    <row r="21" spans="1:41" ht="18" customHeight="1" x14ac:dyDescent="0.55000000000000004">
      <c r="A21" s="17">
        <v>10</v>
      </c>
      <c r="B21" s="18"/>
      <c r="C21" s="19"/>
      <c r="D21" s="20"/>
      <c r="E21" s="21"/>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3">
        <f t="shared" si="1"/>
        <v>0</v>
      </c>
      <c r="AL21" s="24">
        <f t="shared" si="0"/>
        <v>0</v>
      </c>
      <c r="AM21" s="60"/>
      <c r="AN21" s="60"/>
      <c r="AO21" s="47" t="str">
        <f t="shared" si="2"/>
        <v/>
      </c>
    </row>
    <row r="22" spans="1:41" ht="18" customHeight="1" x14ac:dyDescent="0.55000000000000004">
      <c r="A22" s="17">
        <v>11</v>
      </c>
      <c r="B22" s="18"/>
      <c r="C22" s="19"/>
      <c r="D22" s="20"/>
      <c r="E22" s="21"/>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3">
        <f t="shared" si="1"/>
        <v>0</v>
      </c>
      <c r="AL22" s="24">
        <f t="shared" si="0"/>
        <v>0</v>
      </c>
      <c r="AM22" s="60"/>
      <c r="AN22" s="60"/>
      <c r="AO22" s="47" t="str">
        <f t="shared" si="2"/>
        <v/>
      </c>
    </row>
    <row r="23" spans="1:41" ht="18" customHeight="1" x14ac:dyDescent="0.55000000000000004">
      <c r="A23" s="17">
        <v>12</v>
      </c>
      <c r="B23" s="18"/>
      <c r="C23" s="19"/>
      <c r="D23" s="20"/>
      <c r="E23" s="21"/>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3">
        <f t="shared" si="1"/>
        <v>0</v>
      </c>
      <c r="AL23" s="24">
        <f t="shared" si="0"/>
        <v>0</v>
      </c>
      <c r="AM23" s="60"/>
      <c r="AN23" s="60"/>
      <c r="AO23" s="47" t="str">
        <f t="shared" si="2"/>
        <v/>
      </c>
    </row>
    <row r="24" spans="1:41" ht="18" customHeight="1" x14ac:dyDescent="0.55000000000000004">
      <c r="A24" s="17">
        <v>13</v>
      </c>
      <c r="B24" s="18"/>
      <c r="C24" s="19"/>
      <c r="D24" s="20"/>
      <c r="E24" s="21"/>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3">
        <f t="shared" si="1"/>
        <v>0</v>
      </c>
      <c r="AL24" s="24">
        <f t="shared" si="0"/>
        <v>0</v>
      </c>
      <c r="AM24" s="60"/>
      <c r="AN24" s="60"/>
      <c r="AO24" s="47" t="str">
        <f t="shared" si="2"/>
        <v/>
      </c>
    </row>
    <row r="25" spans="1:41" ht="18" customHeight="1" x14ac:dyDescent="0.55000000000000004">
      <c r="A25" s="17">
        <v>14</v>
      </c>
      <c r="B25" s="18"/>
      <c r="C25" s="19"/>
      <c r="D25" s="20"/>
      <c r="E25" s="21"/>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3">
        <f t="shared" si="1"/>
        <v>0</v>
      </c>
      <c r="AL25" s="24">
        <f t="shared" si="0"/>
        <v>0</v>
      </c>
      <c r="AM25" s="60"/>
      <c r="AN25" s="60"/>
      <c r="AO25" s="47" t="str">
        <f t="shared" si="2"/>
        <v/>
      </c>
    </row>
    <row r="26" spans="1:41" ht="18" customHeight="1" x14ac:dyDescent="0.55000000000000004">
      <c r="A26" s="17">
        <v>15</v>
      </c>
      <c r="B26" s="18"/>
      <c r="C26" s="19"/>
      <c r="D26" s="20"/>
      <c r="E26" s="21"/>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3">
        <f t="shared" si="1"/>
        <v>0</v>
      </c>
      <c r="AL26" s="24">
        <f t="shared" si="0"/>
        <v>0</v>
      </c>
      <c r="AM26" s="60"/>
      <c r="AN26" s="60"/>
      <c r="AO26" s="47" t="str">
        <f t="shared" si="2"/>
        <v/>
      </c>
    </row>
    <row r="27" spans="1:41" ht="18" customHeight="1" x14ac:dyDescent="0.55000000000000004">
      <c r="A27" s="17">
        <v>16</v>
      </c>
      <c r="B27" s="18"/>
      <c r="C27" s="19"/>
      <c r="D27" s="20"/>
      <c r="E27" s="21"/>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3">
        <f t="shared" si="1"/>
        <v>0</v>
      </c>
      <c r="AL27" s="24">
        <f t="shared" si="0"/>
        <v>0</v>
      </c>
      <c r="AM27" s="60"/>
      <c r="AN27" s="60"/>
      <c r="AO27" s="47" t="str">
        <f t="shared" si="2"/>
        <v/>
      </c>
    </row>
    <row r="28" spans="1:41" ht="18" customHeight="1" x14ac:dyDescent="0.55000000000000004">
      <c r="A28" s="17">
        <v>17</v>
      </c>
      <c r="B28" s="18"/>
      <c r="C28" s="19"/>
      <c r="D28" s="20"/>
      <c r="E28" s="21"/>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3">
        <f t="shared" si="1"/>
        <v>0</v>
      </c>
      <c r="AL28" s="24">
        <f t="shared" si="0"/>
        <v>0</v>
      </c>
      <c r="AM28" s="60"/>
      <c r="AN28" s="60"/>
      <c r="AO28" s="47" t="str">
        <f t="shared" si="2"/>
        <v/>
      </c>
    </row>
    <row r="29" spans="1:41" ht="18" customHeight="1" x14ac:dyDescent="0.55000000000000004">
      <c r="A29" s="17">
        <v>18</v>
      </c>
      <c r="B29" s="18"/>
      <c r="C29" s="19"/>
      <c r="D29" s="20"/>
      <c r="E29" s="21"/>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3">
        <f t="shared" si="1"/>
        <v>0</v>
      </c>
      <c r="AL29" s="24">
        <f t="shared" si="0"/>
        <v>0</v>
      </c>
      <c r="AM29" s="60"/>
      <c r="AN29" s="60"/>
      <c r="AO29" s="47" t="str">
        <f t="shared" si="2"/>
        <v/>
      </c>
    </row>
    <row r="30" spans="1:41" ht="18" customHeight="1" x14ac:dyDescent="0.55000000000000004">
      <c r="A30" s="17">
        <v>19</v>
      </c>
      <c r="B30" s="18"/>
      <c r="C30" s="19"/>
      <c r="D30" s="20"/>
      <c r="E30" s="21"/>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3">
        <f t="shared" si="1"/>
        <v>0</v>
      </c>
      <c r="AL30" s="24">
        <f t="shared" si="0"/>
        <v>0</v>
      </c>
      <c r="AM30" s="60"/>
      <c r="AN30" s="60"/>
      <c r="AO30" s="47" t="str">
        <f t="shared" si="2"/>
        <v/>
      </c>
    </row>
    <row r="31" spans="1:41" ht="18" customHeight="1" x14ac:dyDescent="0.55000000000000004">
      <c r="A31" s="17">
        <v>20</v>
      </c>
      <c r="B31" s="18"/>
      <c r="C31" s="19"/>
      <c r="D31" s="20"/>
      <c r="E31" s="21"/>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3">
        <f t="shared" si="1"/>
        <v>0</v>
      </c>
      <c r="AL31" s="24">
        <f t="shared" si="0"/>
        <v>0</v>
      </c>
      <c r="AM31" s="60"/>
      <c r="AN31" s="60"/>
      <c r="AO31" s="47" t="str">
        <f t="shared" si="2"/>
        <v/>
      </c>
    </row>
    <row r="32" spans="1:41" ht="18" customHeight="1" x14ac:dyDescent="0.55000000000000004">
      <c r="A32" s="61" t="s">
        <v>33</v>
      </c>
      <c r="B32" s="62"/>
      <c r="C32" s="62"/>
      <c r="D32" s="62"/>
      <c r="E32" s="62"/>
      <c r="F32" s="25">
        <f>+SUM(F12:F31)</f>
        <v>0</v>
      </c>
      <c r="G32" s="25">
        <f t="shared" ref="G32:AJ32" si="3">+SUM(G12:G31)</f>
        <v>0</v>
      </c>
      <c r="H32" s="25">
        <f t="shared" si="3"/>
        <v>0</v>
      </c>
      <c r="I32" s="25">
        <f t="shared" si="3"/>
        <v>0</v>
      </c>
      <c r="J32" s="25">
        <f t="shared" si="3"/>
        <v>0</v>
      </c>
      <c r="K32" s="25">
        <f t="shared" si="3"/>
        <v>0</v>
      </c>
      <c r="L32" s="25">
        <f t="shared" si="3"/>
        <v>0</v>
      </c>
      <c r="M32" s="25">
        <f t="shared" si="3"/>
        <v>0</v>
      </c>
      <c r="N32" s="25">
        <f t="shared" si="3"/>
        <v>0</v>
      </c>
      <c r="O32" s="25">
        <f t="shared" si="3"/>
        <v>0</v>
      </c>
      <c r="P32" s="25">
        <f t="shared" si="3"/>
        <v>0</v>
      </c>
      <c r="Q32" s="25">
        <f t="shared" si="3"/>
        <v>0</v>
      </c>
      <c r="R32" s="25">
        <f t="shared" si="3"/>
        <v>0</v>
      </c>
      <c r="S32" s="25">
        <f t="shared" si="3"/>
        <v>0</v>
      </c>
      <c r="T32" s="25">
        <f t="shared" si="3"/>
        <v>0</v>
      </c>
      <c r="U32" s="25">
        <f t="shared" si="3"/>
        <v>0</v>
      </c>
      <c r="V32" s="25">
        <f t="shared" si="3"/>
        <v>0</v>
      </c>
      <c r="W32" s="25">
        <f t="shared" si="3"/>
        <v>0</v>
      </c>
      <c r="X32" s="25">
        <f t="shared" si="3"/>
        <v>0</v>
      </c>
      <c r="Y32" s="25">
        <f t="shared" si="3"/>
        <v>0</v>
      </c>
      <c r="Z32" s="25">
        <f t="shared" si="3"/>
        <v>0</v>
      </c>
      <c r="AA32" s="25">
        <f t="shared" si="3"/>
        <v>0</v>
      </c>
      <c r="AB32" s="25">
        <f t="shared" si="3"/>
        <v>0</v>
      </c>
      <c r="AC32" s="25">
        <f t="shared" si="3"/>
        <v>0</v>
      </c>
      <c r="AD32" s="25">
        <f t="shared" si="3"/>
        <v>0</v>
      </c>
      <c r="AE32" s="25">
        <f t="shared" si="3"/>
        <v>0</v>
      </c>
      <c r="AF32" s="25">
        <f t="shared" si="3"/>
        <v>0</v>
      </c>
      <c r="AG32" s="25">
        <f t="shared" si="3"/>
        <v>0</v>
      </c>
      <c r="AH32" s="25">
        <f t="shared" si="3"/>
        <v>0</v>
      </c>
      <c r="AI32" s="25">
        <f t="shared" si="3"/>
        <v>0</v>
      </c>
      <c r="AJ32" s="25">
        <f t="shared" si="3"/>
        <v>0</v>
      </c>
      <c r="AK32" s="23">
        <f t="shared" si="1"/>
        <v>0</v>
      </c>
      <c r="AL32" s="24">
        <f t="shared" si="0"/>
        <v>0</v>
      </c>
      <c r="AM32" s="63"/>
      <c r="AN32" s="63"/>
    </row>
    <row r="33" spans="1:40" ht="18" customHeight="1" x14ac:dyDescent="0.55000000000000004">
      <c r="A33" s="62" t="s">
        <v>34</v>
      </c>
      <c r="B33" s="62"/>
      <c r="C33" s="62"/>
      <c r="D33" s="62"/>
      <c r="E33" s="64"/>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5"/>
      <c r="AL33" s="27"/>
      <c r="AM33" s="63"/>
      <c r="AN33" s="63"/>
    </row>
    <row r="34" spans="1:40" ht="15" customHeight="1" x14ac:dyDescent="0.55000000000000004">
      <c r="A34" s="14"/>
      <c r="B34" s="14"/>
      <c r="C34" s="14"/>
      <c r="D34" s="14"/>
      <c r="E34" s="14"/>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14"/>
      <c r="AL34" s="14"/>
      <c r="AM34" s="5"/>
    </row>
    <row r="35" spans="1:40" ht="15" customHeight="1" x14ac:dyDescent="0.55000000000000004">
      <c r="A35" s="14"/>
      <c r="B35" s="14"/>
      <c r="C35" s="14"/>
      <c r="D35" s="14"/>
      <c r="E35" s="14"/>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14"/>
      <c r="AL35" s="14"/>
      <c r="AM35" s="5"/>
    </row>
    <row r="36" spans="1:40" ht="21" customHeight="1" x14ac:dyDescent="0.55000000000000004">
      <c r="A36" s="4" t="s">
        <v>87</v>
      </c>
      <c r="B36" s="8"/>
      <c r="C36" s="9"/>
      <c r="D36" s="9"/>
      <c r="E36" s="9"/>
      <c r="F36" s="9"/>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9"/>
      <c r="AM36" s="9"/>
      <c r="AN36" s="5"/>
    </row>
    <row r="37" spans="1:40" ht="25" customHeight="1" x14ac:dyDescent="0.55000000000000004">
      <c r="A37" s="5"/>
      <c r="B37" s="14"/>
      <c r="C37" s="51" t="str">
        <f>IF(VLOOKUP($AK$1,[1]選択肢!$A$1:$J$32,C42,FALSE)=0,"-",VLOOKUP($AK$1,[1]選択肢!$A$1:$J$32,C42,FALSE))</f>
        <v>管理者</v>
      </c>
      <c r="D37" s="52"/>
      <c r="E37" s="58" t="str">
        <f>IF(VLOOKUP($AK$1,[1]選択肢!$A$1:$J$32,E42,FALSE)=0,"-",VLOOKUP($AK$1,[1]選択肢!$A$1:$J$32,E42,FALSE))</f>
        <v>児童発達支援管理責任者</v>
      </c>
      <c r="F37" s="58"/>
      <c r="G37" s="58"/>
      <c r="H37" s="58"/>
      <c r="I37" s="51" t="str">
        <f>IF(VLOOKUP($AK$1,[1]選択肢!$A$1:$J$32,I42,FALSE)=0,"-",VLOOKUP($AK$1,[1]選択肢!$A$1:$J$32,I42,FALSE))</f>
        <v>嘱託医</v>
      </c>
      <c r="J37" s="52"/>
      <c r="K37" s="52"/>
      <c r="L37" s="52"/>
      <c r="M37" s="52"/>
      <c r="N37" s="53"/>
      <c r="O37" s="51" t="str">
        <f>IF(VLOOKUP($AK$1,[1]選択肢!$A$1:$J$32,O42,FALSE)=0,"-",VLOOKUP($AK$1,[1]選択肢!$A$1:$J$32,O42,FALSE))</f>
        <v>看護職員</v>
      </c>
      <c r="P37" s="52"/>
      <c r="Q37" s="52"/>
      <c r="R37" s="52"/>
      <c r="S37" s="52"/>
      <c r="T37" s="53"/>
      <c r="U37" s="51" t="str">
        <f>IF(VLOOKUP($AK$1,[1]選択肢!$A$1:$J$32,U42,FALSE)=0,"-",VLOOKUP($AK$1,[1]選択肢!$A$1:$J$32,U42,FALSE))</f>
        <v>児童指導員</v>
      </c>
      <c r="V37" s="52"/>
      <c r="W37" s="52"/>
      <c r="X37" s="52"/>
      <c r="Y37" s="52"/>
      <c r="Z37" s="53"/>
      <c r="AA37" s="51" t="str">
        <f>IF(VLOOKUP($AK$1,[1]選択肢!$A$1:$J$32,AA42,FALSE)=0,"-",VLOOKUP($AK$1,[1]選択肢!$A$1:$J$32,AA42,FALSE))</f>
        <v>保育士</v>
      </c>
      <c r="AB37" s="52"/>
      <c r="AC37" s="52"/>
      <c r="AD37" s="52"/>
      <c r="AE37" s="52"/>
      <c r="AF37" s="53"/>
      <c r="AG37" s="58" t="str">
        <f>IF(VLOOKUP($AK$1,[1]選択肢!$A$1:$J$32,AG42,FALSE)=0,"-",VLOOKUP($AK$1,[1]選択肢!$A$1:$J$32,AG42,FALSE))</f>
        <v>機能訓練担当職員</v>
      </c>
      <c r="AH37" s="58"/>
      <c r="AI37" s="58"/>
      <c r="AJ37" s="58"/>
      <c r="AK37" s="58"/>
      <c r="AL37" s="58" t="str">
        <f>IF(VLOOKUP($AK$1,[1]選択肢!$A$1:$J$32,AL42,FALSE)=0,"-",VLOOKUP($AK$1,[1]選択肢!$A$1:$J$32,AL42,FALSE))</f>
        <v>その他職員</v>
      </c>
      <c r="AM37" s="58"/>
      <c r="AN37" s="5"/>
    </row>
    <row r="38" spans="1:40" ht="18" customHeight="1" x14ac:dyDescent="0.55000000000000004">
      <c r="A38" s="5"/>
      <c r="B38" s="14"/>
      <c r="C38" s="30" t="s">
        <v>42</v>
      </c>
      <c r="D38" s="30" t="s">
        <v>43</v>
      </c>
      <c r="E38" s="31" t="s">
        <v>42</v>
      </c>
      <c r="F38" s="59" t="s">
        <v>43</v>
      </c>
      <c r="G38" s="59"/>
      <c r="H38" s="59"/>
      <c r="I38" s="55" t="s">
        <v>42</v>
      </c>
      <c r="J38" s="56"/>
      <c r="K38" s="57"/>
      <c r="L38" s="55" t="s">
        <v>43</v>
      </c>
      <c r="M38" s="56"/>
      <c r="N38" s="57"/>
      <c r="O38" s="55" t="s">
        <v>42</v>
      </c>
      <c r="P38" s="56"/>
      <c r="Q38" s="57"/>
      <c r="R38" s="55" t="s">
        <v>43</v>
      </c>
      <c r="S38" s="56"/>
      <c r="T38" s="57"/>
      <c r="U38" s="55" t="s">
        <v>42</v>
      </c>
      <c r="V38" s="56"/>
      <c r="W38" s="57"/>
      <c r="X38" s="55" t="s">
        <v>43</v>
      </c>
      <c r="Y38" s="56"/>
      <c r="Z38" s="57"/>
      <c r="AA38" s="55" t="s">
        <v>42</v>
      </c>
      <c r="AB38" s="56"/>
      <c r="AC38" s="57"/>
      <c r="AD38" s="55" t="s">
        <v>43</v>
      </c>
      <c r="AE38" s="56"/>
      <c r="AF38" s="57"/>
      <c r="AG38" s="55" t="s">
        <v>42</v>
      </c>
      <c r="AH38" s="56"/>
      <c r="AI38" s="57"/>
      <c r="AJ38" s="55" t="s">
        <v>43</v>
      </c>
      <c r="AK38" s="57"/>
      <c r="AL38" s="31" t="s">
        <v>44</v>
      </c>
      <c r="AM38" s="31" t="s">
        <v>45</v>
      </c>
      <c r="AN38" s="5"/>
    </row>
    <row r="39" spans="1:40" ht="18" customHeight="1" x14ac:dyDescent="0.55000000000000004">
      <c r="A39" s="5"/>
      <c r="B39" s="32" t="s">
        <v>46</v>
      </c>
      <c r="C39" s="31">
        <f>COUNTIFS($AO$12:$AO$31,C$37,$C$12:$C$31,"A",$E$12:$E$31,"*")</f>
        <v>1</v>
      </c>
      <c r="D39" s="31">
        <f>COUNTIFS($AO$12:$AO$31,C$37,$C$12:$C$31,"B",$E$12:$E$31,"*")</f>
        <v>0</v>
      </c>
      <c r="E39" s="31">
        <f>COUNTIFS($AO$12:$AO$31,E$37,$C$12:$C$31,"A",$E$12:$E$31,"*")</f>
        <v>0</v>
      </c>
      <c r="F39" s="55">
        <f>COUNTIFS($AO$12:$AO$31,E$37,$C$12:$C$31,"B",$E$12:$E$31,"*")</f>
        <v>1</v>
      </c>
      <c r="G39" s="56"/>
      <c r="H39" s="57"/>
      <c r="I39" s="55">
        <f>COUNTIFS($AO$12:$AO$31,I$37,$C$12:$C$31,"A",$E$12:$E$31,"*")</f>
        <v>0</v>
      </c>
      <c r="J39" s="56"/>
      <c r="K39" s="57"/>
      <c r="L39" s="55">
        <f>COUNTIFS($AO$12:$AO$31,I$37,$C$12:$C$31,"B",$E$12:$E$31,"*")</f>
        <v>0</v>
      </c>
      <c r="M39" s="56"/>
      <c r="N39" s="57"/>
      <c r="O39" s="55">
        <f>COUNTIFS($AO$12:$AO$31,O$37,$C$12:$C$31,"A",$E$12:$E$31,"*")</f>
        <v>0</v>
      </c>
      <c r="P39" s="56"/>
      <c r="Q39" s="57"/>
      <c r="R39" s="55">
        <f>COUNTIFS($AO$12:$AO$31,O$37,$C$12:$C$31,"B",$E$12:$E$31,"*")</f>
        <v>0</v>
      </c>
      <c r="S39" s="56"/>
      <c r="T39" s="57"/>
      <c r="U39" s="55">
        <f>COUNTIFS($AO$12:$AO$31,U$37,$C$12:$C$31,"A",$E$12:$E$31,"*")</f>
        <v>0</v>
      </c>
      <c r="V39" s="56"/>
      <c r="W39" s="57"/>
      <c r="X39" s="55">
        <f>COUNTIFS($AO$12:$AO$31,U$37,$C$12:$C$31,"B",$E$12:$E$31,"*")</f>
        <v>0</v>
      </c>
      <c r="Y39" s="56"/>
      <c r="Z39" s="57"/>
      <c r="AA39" s="55">
        <f>COUNTIFS($AO$12:$AO$31,AA$37,$C$12:$C$31,"A",$E$12:$E$31,"*")</f>
        <v>0</v>
      </c>
      <c r="AB39" s="56"/>
      <c r="AC39" s="57"/>
      <c r="AD39" s="55">
        <f>COUNTIFS($AO$12:$AO$31,AA$37,$C$12:$C$31,"B",$E$12:$E$31,"*")</f>
        <v>0</v>
      </c>
      <c r="AE39" s="56"/>
      <c r="AF39" s="57"/>
      <c r="AG39" s="55">
        <f>COUNTIFS($AO$12:$AO$31,AG$37,$C$12:$C$31,"A",$E$12:$E$31,"*")</f>
        <v>0</v>
      </c>
      <c r="AH39" s="56"/>
      <c r="AI39" s="57"/>
      <c r="AJ39" s="55">
        <f>COUNTIFS($AO$12:$AO$31,AG$37,$C$12:$C$31,"B",$E$12:$E$31,"*")</f>
        <v>0</v>
      </c>
      <c r="AK39" s="57"/>
      <c r="AL39" s="31">
        <f>COUNTIFS($AO$12:$AO$31,AL$37,$C$12:$C$31,"A",$E$12:$E$31,"*")</f>
        <v>0</v>
      </c>
      <c r="AM39" s="31">
        <f>COUNTIFS($AO$12:$AO$31,AL$37,$C$12:$C$31,"B",$E$12:$E$31,"*")</f>
        <v>1</v>
      </c>
      <c r="AN39" s="5"/>
    </row>
    <row r="40" spans="1:40" ht="18" customHeight="1" x14ac:dyDescent="0.55000000000000004">
      <c r="A40" s="5"/>
      <c r="B40" s="33" t="s">
        <v>47</v>
      </c>
      <c r="C40" s="31">
        <f>COUNTIFS($AO$12:$AO$31,C$37,$C$12:$C$31,"C",$E$12:$E$31,"*")</f>
        <v>0</v>
      </c>
      <c r="D40" s="31">
        <f>COUNTIFS($AO$12:$AO$31,C$37,$C$12:$C$31,"D",$E$12:$E$31,"*")</f>
        <v>0</v>
      </c>
      <c r="E40" s="31">
        <f>COUNTIFS($AO$12:$AO$31,E$37,$C$12:$C$31,"C",$E$12:$E$31,"*")</f>
        <v>0</v>
      </c>
      <c r="F40" s="55">
        <f>COUNTIFS($AO$12:$AO$31,E$37,$C$12:$C$31,"D",$E$12:$E$31,"*")</f>
        <v>0</v>
      </c>
      <c r="G40" s="56"/>
      <c r="H40" s="57"/>
      <c r="I40" s="55">
        <f>COUNTIFS($AO$12:$AO$31,I$37,$C$12:$C$31,"C",$E$12:$E$31,"*")</f>
        <v>1</v>
      </c>
      <c r="J40" s="56"/>
      <c r="K40" s="57"/>
      <c r="L40" s="55">
        <f>COUNTIFS($AO$12:$AO$31,I$37,$C$12:$C$31,"D",$E$12:$E$31,"*")</f>
        <v>0</v>
      </c>
      <c r="M40" s="56"/>
      <c r="N40" s="57"/>
      <c r="O40" s="55">
        <f>COUNTIFS($AO$12:$AO$31,O$37,$C$12:$C$31,"C",$E$12:$E$31,"*")</f>
        <v>0</v>
      </c>
      <c r="P40" s="56"/>
      <c r="Q40" s="57"/>
      <c r="R40" s="55">
        <f>COUNTIFS($AO$12:$AO$31,O$37,$C$12:$C$31,"D",$E$12:$E$31,"*")</f>
        <v>0</v>
      </c>
      <c r="S40" s="56"/>
      <c r="T40" s="57"/>
      <c r="U40" s="55">
        <f>COUNTIFS($AO$12:$AO$31,U$37,$C$12:$C$31,"C",$E$12:$E$31,"*")</f>
        <v>0</v>
      </c>
      <c r="V40" s="56"/>
      <c r="W40" s="57"/>
      <c r="X40" s="55">
        <f>COUNTIFS($AO$12:$AO$31,U$37,$C$12:$C$31,"D",$E$12:$E$31,"*")</f>
        <v>1</v>
      </c>
      <c r="Y40" s="56"/>
      <c r="Z40" s="57"/>
      <c r="AA40" s="55">
        <f>COUNTIFS($AO$12:$AO$31,AA$37,$C$12:$C$31,"C",$E$12:$E$31,"*")</f>
        <v>0</v>
      </c>
      <c r="AB40" s="56"/>
      <c r="AC40" s="57"/>
      <c r="AD40" s="55">
        <f>COUNTIFS($AO$12:$AO$31,AA$37,$C$12:$C$31,"D",$E$12:$E$31,"*")</f>
        <v>0</v>
      </c>
      <c r="AE40" s="56"/>
      <c r="AF40" s="57"/>
      <c r="AG40" s="55">
        <f>COUNTIFS($AO$12:$AO$31,AG$37,$C$12:$C$31,"C",$E$12:$E$31,"*")</f>
        <v>0</v>
      </c>
      <c r="AH40" s="56"/>
      <c r="AI40" s="57"/>
      <c r="AJ40" s="55">
        <f>COUNTIFS($AO$12:$AO$31,AG$37,$C$12:$C$31,"D",$E$12:$E$31,"*")</f>
        <v>0</v>
      </c>
      <c r="AK40" s="57"/>
      <c r="AL40" s="31">
        <f>COUNTIFS($AO$12:$AO$31,AL$37,$C$12:$C$31,"C",$E$12:$E$31,"*")</f>
        <v>0</v>
      </c>
      <c r="AM40" s="31">
        <f>COUNTIFS($AO$12:$AO$31,AL$37,$C$12:$C$31,"D",$E$12:$E$31,"*")</f>
        <v>0</v>
      </c>
      <c r="AN40" s="5"/>
    </row>
    <row r="41" spans="1:40" ht="25" customHeight="1" x14ac:dyDescent="0.55000000000000004">
      <c r="A41" s="5"/>
      <c r="B41" s="33" t="s">
        <v>48</v>
      </c>
      <c r="C41" s="51" t="str">
        <f>IF($AK$3="４週",SUMIFS($AK$12:$AK$31,$AO$12:$AO$31,C37)/4/$AH$6,IF($AK$3="歴月",SUMIFS($AK$12:$AK$31,$AO$12:$AO$31,C37)/$AL$6,"記載する期間を選択してください"))</f>
        <v>記載する期間を選択してください</v>
      </c>
      <c r="D41" s="53"/>
      <c r="E41" s="51" t="str">
        <f>IF($AK$3="４週",SUMIFS($AK$12:$AK$31,$AO$12:$AO$31,E37)/4/$AH$6,IF($AK$3="歴月",SUMIFS($AK$12:$AK$31,$AO$12:$AO$31,E37)/$AL$6,"記載する期間を選択してください"))</f>
        <v>記載する期間を選択してください</v>
      </c>
      <c r="F41" s="52"/>
      <c r="G41" s="52"/>
      <c r="H41" s="53"/>
      <c r="I41" s="51" t="str">
        <f>IF($AK$3="４週",SUMIFS($AK$12:$AK$31,$AO$12:$AO$31,I37)/4/$AH$6,IF($AK$3="歴月",SUMIFS($AK$12:$AK$31,$AO$12:$AO$31,I37)/$AL$6,"記載する期間を選択してください"))</f>
        <v>記載する期間を選択してください</v>
      </c>
      <c r="J41" s="52"/>
      <c r="K41" s="52"/>
      <c r="L41" s="52"/>
      <c r="M41" s="52"/>
      <c r="N41" s="53"/>
      <c r="O41" s="51" t="str">
        <f>IF($AK$3="４週",SUMIFS($AK$12:$AK$31,$AO$12:$AO$31,O37)/4/$AH$6,IF($AK$3="歴月",SUMIFS($AK$12:$AK$31,$AO$12:$AO$31,O37)/$AL$6,"記載する期間を選択してください"))</f>
        <v>記載する期間を選択してください</v>
      </c>
      <c r="P41" s="52"/>
      <c r="Q41" s="52"/>
      <c r="R41" s="52"/>
      <c r="S41" s="52"/>
      <c r="T41" s="53"/>
      <c r="U41" s="51" t="str">
        <f>IF($AK$3="４週",SUMIFS($AK$12:$AK$31,$AO$12:$AO$31,U37)/4/$AH$6,IF($AK$3="歴月",SUMIFS($AK$12:$AK$31,$AO$12:$AO$31,U37)/$AL$6,"記載する期間を選択してください"))</f>
        <v>記載する期間を選択してください</v>
      </c>
      <c r="V41" s="52"/>
      <c r="W41" s="52"/>
      <c r="X41" s="52"/>
      <c r="Y41" s="52"/>
      <c r="Z41" s="53"/>
      <c r="AA41" s="51" t="str">
        <f>IF($AK$3="４週",SUMIFS($AK$12:$AK$31,$AO$12:$AO$31,AA37)/4/$AH$6,IF($AK$3="歴月",SUMIFS($AK$12:$AK$31,$AO$12:$AO$31,AA37)/$AL$6,"記載する期間を選択してください"))</f>
        <v>記載する期間を選択してください</v>
      </c>
      <c r="AB41" s="52"/>
      <c r="AC41" s="52"/>
      <c r="AD41" s="52"/>
      <c r="AE41" s="52"/>
      <c r="AF41" s="53"/>
      <c r="AG41" s="51" t="str">
        <f>IF($AK$3="４週",SUMIFS($AK$12:$AK$31,$AO$12:$AO$31,AG37)/4/$AH$6,IF($AK$3="歴月",SUMIFS($AK$12:$AK$31,$AO$12:$AO$31,AG37)/$AL$6,"記載する期間を選択してください"))</f>
        <v>記載する期間を選択してください</v>
      </c>
      <c r="AH41" s="52"/>
      <c r="AI41" s="52"/>
      <c r="AJ41" s="52"/>
      <c r="AK41" s="53"/>
      <c r="AL41" s="51" t="str">
        <f>IF($AK$3="４週",SUMIFS($AK$12:$AK$31,$AO$12:$AO$31,AL37)/4/$AH$6,IF($AK$3="歴月",SUMIFS($AK$12:$AK$31,$AO$12:$AO$31,AL37)/$AL$6,"記載する期間を選択してください"))</f>
        <v>記載する期間を選択してください</v>
      </c>
      <c r="AM41" s="53"/>
      <c r="AN41" s="5"/>
    </row>
    <row r="42" spans="1:40" ht="5.15" customHeight="1" x14ac:dyDescent="0.55000000000000004">
      <c r="A42" s="5"/>
      <c r="B42" s="8"/>
      <c r="C42" s="34">
        <v>2</v>
      </c>
      <c r="D42" s="34"/>
      <c r="E42" s="34">
        <v>3</v>
      </c>
      <c r="F42" s="34"/>
      <c r="G42" s="34"/>
      <c r="H42" s="34"/>
      <c r="I42" s="34">
        <v>4</v>
      </c>
      <c r="J42" s="34"/>
      <c r="K42" s="34"/>
      <c r="L42" s="34"/>
      <c r="M42" s="34"/>
      <c r="N42" s="34"/>
      <c r="O42" s="34">
        <v>5</v>
      </c>
      <c r="P42" s="34"/>
      <c r="Q42" s="34"/>
      <c r="R42" s="34"/>
      <c r="S42" s="34"/>
      <c r="T42" s="34"/>
      <c r="U42" s="34">
        <v>6</v>
      </c>
      <c r="V42" s="34"/>
      <c r="W42" s="34"/>
      <c r="X42" s="34"/>
      <c r="Y42" s="34"/>
      <c r="Z42" s="34"/>
      <c r="AA42" s="34">
        <v>7</v>
      </c>
      <c r="AB42" s="34"/>
      <c r="AC42" s="34"/>
      <c r="AD42" s="34"/>
      <c r="AE42" s="34"/>
      <c r="AF42" s="34"/>
      <c r="AG42" s="34">
        <v>8</v>
      </c>
      <c r="AH42" s="34"/>
      <c r="AI42" s="34"/>
      <c r="AJ42" s="34"/>
      <c r="AK42" s="34"/>
      <c r="AL42" s="34">
        <v>9</v>
      </c>
      <c r="AM42" s="35"/>
      <c r="AN42" s="5"/>
    </row>
    <row r="43" spans="1:40" ht="15" customHeight="1" x14ac:dyDescent="0.55000000000000004">
      <c r="A43" s="28" t="s">
        <v>49</v>
      </c>
      <c r="B43" s="36"/>
      <c r="C43" s="37"/>
      <c r="D43" s="37"/>
      <c r="E43" s="37"/>
      <c r="F43" s="38"/>
      <c r="G43" s="37"/>
      <c r="H43" s="34"/>
      <c r="I43" s="34"/>
      <c r="J43" s="34"/>
      <c r="K43" s="34"/>
      <c r="L43" s="34"/>
      <c r="M43" s="34"/>
      <c r="N43" s="34"/>
      <c r="O43" s="34"/>
      <c r="P43" s="34"/>
      <c r="Q43" s="34"/>
      <c r="R43" s="34">
        <v>6</v>
      </c>
      <c r="S43" s="34"/>
      <c r="T43" s="34"/>
      <c r="U43" s="34"/>
      <c r="V43" s="34"/>
      <c r="W43" s="34"/>
      <c r="X43" s="34">
        <v>7</v>
      </c>
      <c r="Y43" s="34"/>
      <c r="Z43" s="34"/>
      <c r="AA43" s="34"/>
      <c r="AB43" s="34"/>
      <c r="AC43" s="34"/>
      <c r="AD43" s="34">
        <v>8</v>
      </c>
      <c r="AE43" s="34"/>
      <c r="AF43" s="34"/>
      <c r="AG43" s="39"/>
      <c r="AH43" s="39"/>
      <c r="AI43" s="39"/>
      <c r="AJ43" s="39">
        <v>9</v>
      </c>
      <c r="AK43" s="40"/>
      <c r="AL43" s="40"/>
      <c r="AM43" s="5"/>
    </row>
    <row r="44" spans="1:40" s="28" customFormat="1" ht="15" customHeight="1" x14ac:dyDescent="0.55000000000000004">
      <c r="A44" s="28" t="s">
        <v>50</v>
      </c>
      <c r="B44" s="41"/>
      <c r="C44" s="41"/>
      <c r="D44" s="41"/>
      <c r="E44" s="41"/>
      <c r="F44" s="41"/>
      <c r="G44" s="41"/>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row>
    <row r="45" spans="1:40" s="28" customFormat="1" ht="15" customHeight="1" x14ac:dyDescent="0.55000000000000004">
      <c r="A45" s="28" t="s">
        <v>51</v>
      </c>
      <c r="B45" s="41"/>
      <c r="C45" s="41"/>
      <c r="D45" s="41"/>
      <c r="E45" s="41"/>
      <c r="F45" s="41"/>
      <c r="G45" s="41"/>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row>
    <row r="46" spans="1:40" s="28" customFormat="1" ht="15" customHeight="1" x14ac:dyDescent="0.55000000000000004">
      <c r="A46" s="41" t="s">
        <v>88</v>
      </c>
      <c r="C46" s="41"/>
      <c r="D46" s="41"/>
      <c r="E46" s="41"/>
      <c r="F46" s="41"/>
      <c r="G46" s="41"/>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row>
    <row r="47" spans="1:40" s="28" customFormat="1" ht="15" customHeight="1" x14ac:dyDescent="0.55000000000000004">
      <c r="A47" s="28" t="s">
        <v>52</v>
      </c>
      <c r="B47" s="41"/>
      <c r="C47" s="41"/>
      <c r="D47" s="41"/>
      <c r="E47" s="41"/>
      <c r="F47" s="41"/>
      <c r="G47" s="41"/>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row>
    <row r="48" spans="1:40" s="28" customFormat="1" ht="15" customHeight="1" x14ac:dyDescent="0.55000000000000004">
      <c r="A48" s="28" t="s">
        <v>53</v>
      </c>
      <c r="B48" s="41"/>
      <c r="C48" s="41"/>
      <c r="D48" s="41"/>
      <c r="E48" s="41"/>
      <c r="F48" s="41"/>
      <c r="G48" s="41"/>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row>
    <row r="49" spans="1:7" ht="15" customHeight="1" x14ac:dyDescent="0.55000000000000004">
      <c r="A49" s="28" t="s">
        <v>54</v>
      </c>
      <c r="B49" s="42"/>
      <c r="C49" s="28"/>
      <c r="D49" s="28"/>
      <c r="E49" s="28"/>
      <c r="F49" s="28"/>
      <c r="G49" s="28"/>
    </row>
    <row r="50" spans="1:7" ht="15" customHeight="1" x14ac:dyDescent="0.55000000000000004">
      <c r="A50" s="28" t="s">
        <v>55</v>
      </c>
      <c r="B50" s="42"/>
      <c r="C50" s="28"/>
      <c r="D50" s="28"/>
      <c r="E50" s="28"/>
      <c r="F50" s="28"/>
      <c r="G50" s="28"/>
    </row>
    <row r="51" spans="1:7" ht="15" customHeight="1" x14ac:dyDescent="0.55000000000000004">
      <c r="A51" s="28"/>
      <c r="B51" s="32" t="s">
        <v>56</v>
      </c>
      <c r="C51" s="54" t="s">
        <v>57</v>
      </c>
      <c r="D51" s="54"/>
      <c r="E51" s="54"/>
      <c r="F51" s="28"/>
      <c r="G51" s="28"/>
    </row>
    <row r="52" spans="1:7" ht="15" customHeight="1" x14ac:dyDescent="0.55000000000000004">
      <c r="A52" s="28"/>
      <c r="B52" s="43" t="s">
        <v>27</v>
      </c>
      <c r="C52" s="50" t="s">
        <v>58</v>
      </c>
      <c r="D52" s="50"/>
      <c r="E52" s="50"/>
      <c r="F52" s="28"/>
      <c r="G52" s="28"/>
    </row>
    <row r="53" spans="1:7" ht="15" customHeight="1" x14ac:dyDescent="0.55000000000000004">
      <c r="A53" s="28"/>
      <c r="B53" s="43" t="s">
        <v>29</v>
      </c>
      <c r="C53" s="50" t="s">
        <v>59</v>
      </c>
      <c r="D53" s="50"/>
      <c r="E53" s="50"/>
      <c r="F53" s="28"/>
      <c r="G53" s="28"/>
    </row>
    <row r="54" spans="1:7" ht="15" customHeight="1" x14ac:dyDescent="0.55000000000000004">
      <c r="A54" s="28"/>
      <c r="B54" s="43" t="s">
        <v>30</v>
      </c>
      <c r="C54" s="50" t="s">
        <v>60</v>
      </c>
      <c r="D54" s="50"/>
      <c r="E54" s="50"/>
      <c r="F54" s="28"/>
      <c r="G54" s="28"/>
    </row>
    <row r="55" spans="1:7" ht="15" customHeight="1" x14ac:dyDescent="0.55000000000000004">
      <c r="A55" s="28"/>
      <c r="B55" s="43" t="s">
        <v>32</v>
      </c>
      <c r="C55" s="50" t="s">
        <v>61</v>
      </c>
      <c r="D55" s="50"/>
      <c r="E55" s="50"/>
      <c r="F55" s="28"/>
      <c r="G55" s="28"/>
    </row>
    <row r="56" spans="1:7" ht="15" customHeight="1" x14ac:dyDescent="0.55000000000000004">
      <c r="A56" s="28"/>
      <c r="B56" s="28" t="s">
        <v>62</v>
      </c>
      <c r="C56" s="28"/>
      <c r="D56" s="28"/>
      <c r="E56" s="28"/>
      <c r="F56" s="28"/>
      <c r="G56" s="28"/>
    </row>
    <row r="57" spans="1:7" ht="15" customHeight="1" x14ac:dyDescent="0.55000000000000004">
      <c r="A57" s="28"/>
      <c r="B57" s="28" t="s">
        <v>63</v>
      </c>
      <c r="C57" s="28"/>
      <c r="D57" s="28"/>
      <c r="E57" s="28"/>
      <c r="F57" s="28"/>
      <c r="G57" s="28"/>
    </row>
    <row r="58" spans="1:7" ht="15" customHeight="1" x14ac:dyDescent="0.55000000000000004">
      <c r="A58" s="28"/>
      <c r="B58" s="28" t="s">
        <v>64</v>
      </c>
      <c r="C58" s="28"/>
      <c r="D58" s="28"/>
      <c r="E58" s="28"/>
      <c r="F58" s="28"/>
      <c r="G58" s="28"/>
    </row>
    <row r="59" spans="1:7" ht="15" customHeight="1" x14ac:dyDescent="0.55000000000000004">
      <c r="A59" s="28" t="s">
        <v>65</v>
      </c>
      <c r="B59" s="42"/>
      <c r="C59" s="28"/>
      <c r="D59" s="28"/>
      <c r="E59" s="28"/>
      <c r="F59" s="28"/>
      <c r="G59" s="28"/>
    </row>
    <row r="60" spans="1:7" ht="15" customHeight="1" x14ac:dyDescent="0.55000000000000004">
      <c r="A60" s="28" t="s">
        <v>89</v>
      </c>
      <c r="B60" s="42"/>
      <c r="C60" s="28"/>
      <c r="D60" s="28"/>
      <c r="E60" s="28"/>
      <c r="F60" s="28"/>
      <c r="G60" s="28"/>
    </row>
    <row r="61" spans="1:7" ht="15" customHeight="1" x14ac:dyDescent="0.55000000000000004">
      <c r="A61" s="28" t="s">
        <v>67</v>
      </c>
      <c r="B61" s="42"/>
      <c r="C61" s="28"/>
      <c r="D61" s="28"/>
      <c r="E61" s="28"/>
      <c r="F61" s="28"/>
      <c r="G61" s="28"/>
    </row>
    <row r="62" spans="1:7" ht="15" customHeight="1" x14ac:dyDescent="0.55000000000000004">
      <c r="A62" s="28" t="s">
        <v>68</v>
      </c>
      <c r="B62" s="42"/>
      <c r="C62" s="28"/>
      <c r="D62" s="28"/>
      <c r="E62" s="28"/>
      <c r="F62" s="28"/>
      <c r="G62" s="28"/>
    </row>
    <row r="63" spans="1:7" ht="15" customHeight="1" x14ac:dyDescent="0.55000000000000004">
      <c r="A63" s="28" t="s">
        <v>69</v>
      </c>
      <c r="B63" s="42"/>
      <c r="C63" s="28"/>
      <c r="D63" s="28"/>
      <c r="E63" s="28"/>
      <c r="F63" s="28"/>
      <c r="G63" s="28"/>
    </row>
    <row r="64" spans="1:7" ht="15" customHeight="1" x14ac:dyDescent="0.55000000000000004">
      <c r="A64" s="28" t="s">
        <v>70</v>
      </c>
      <c r="B64" s="42"/>
      <c r="C64" s="28"/>
      <c r="D64" s="28"/>
      <c r="E64" s="28"/>
      <c r="F64" s="28"/>
      <c r="G64" s="28"/>
    </row>
    <row r="65" spans="1:7" ht="15" customHeight="1" x14ac:dyDescent="0.55000000000000004">
      <c r="A65" s="28"/>
      <c r="B65" s="28" t="s">
        <v>71</v>
      </c>
      <c r="C65" s="28"/>
      <c r="D65" s="28"/>
      <c r="E65" s="28"/>
      <c r="F65" s="28"/>
      <c r="G65" s="28"/>
    </row>
    <row r="66" spans="1:7" ht="15" customHeight="1" x14ac:dyDescent="0.55000000000000004">
      <c r="A66" s="28"/>
      <c r="B66" s="28" t="s">
        <v>72</v>
      </c>
      <c r="C66" s="28"/>
      <c r="D66" s="28"/>
      <c r="E66" s="28"/>
      <c r="F66" s="28"/>
      <c r="G66" s="28"/>
    </row>
    <row r="67" spans="1:7" ht="15" customHeight="1" x14ac:dyDescent="0.55000000000000004">
      <c r="A67" s="28" t="s">
        <v>73</v>
      </c>
      <c r="B67" s="42"/>
      <c r="C67" s="28"/>
      <c r="D67" s="28"/>
      <c r="E67" s="28"/>
      <c r="F67" s="28"/>
      <c r="G67" s="28"/>
    </row>
    <row r="68" spans="1:7" ht="15" customHeight="1" x14ac:dyDescent="0.55000000000000004">
      <c r="A68" s="28" t="s">
        <v>74</v>
      </c>
      <c r="B68" s="42"/>
      <c r="C68" s="28"/>
      <c r="D68" s="28"/>
      <c r="E68" s="28"/>
      <c r="F68" s="28"/>
      <c r="G68" s="28"/>
    </row>
    <row r="69" spans="1:7" ht="15" customHeight="1" x14ac:dyDescent="0.55000000000000004">
      <c r="A69" s="28" t="s">
        <v>75</v>
      </c>
      <c r="B69" s="42"/>
      <c r="C69" s="28"/>
      <c r="D69" s="28"/>
      <c r="E69" s="28"/>
      <c r="F69" s="28"/>
      <c r="G69" s="28"/>
    </row>
    <row r="70" spans="1:7" ht="15" customHeight="1" x14ac:dyDescent="0.55000000000000004">
      <c r="A70" s="28" t="s">
        <v>76</v>
      </c>
      <c r="B70" s="42"/>
      <c r="C70" s="28"/>
      <c r="D70" s="28"/>
      <c r="E70" s="28"/>
      <c r="F70" s="28"/>
      <c r="G70" s="28"/>
    </row>
    <row r="71" spans="1:7" ht="15" customHeight="1" x14ac:dyDescent="0.55000000000000004">
      <c r="A71" s="28" t="s">
        <v>77</v>
      </c>
      <c r="B71" s="42"/>
      <c r="C71" s="28"/>
      <c r="D71" s="28"/>
      <c r="E71" s="28"/>
      <c r="F71" s="28"/>
      <c r="G71" s="28"/>
    </row>
    <row r="72" spans="1:7" ht="15" customHeight="1" x14ac:dyDescent="0.55000000000000004">
      <c r="A72" s="28" t="s">
        <v>78</v>
      </c>
      <c r="B72" s="42"/>
      <c r="C72" s="28"/>
      <c r="D72" s="28"/>
      <c r="E72" s="28"/>
      <c r="F72" s="28"/>
      <c r="G72" s="28"/>
    </row>
    <row r="73" spans="1:7" ht="15" customHeight="1" x14ac:dyDescent="0.55000000000000004">
      <c r="A73" s="28" t="s">
        <v>79</v>
      </c>
      <c r="B73" s="42"/>
      <c r="C73" s="28"/>
      <c r="D73" s="28"/>
      <c r="E73" s="28"/>
      <c r="F73" s="28"/>
      <c r="G73" s="28"/>
    </row>
  </sheetData>
  <mergeCells count="102">
    <mergeCell ref="AK1:AN1"/>
    <mergeCell ref="M2:P2"/>
    <mergeCell ref="Q2:R2"/>
    <mergeCell ref="S2:T2"/>
    <mergeCell ref="U2:V2"/>
    <mergeCell ref="AK2:AN2"/>
    <mergeCell ref="AK3:AN3"/>
    <mergeCell ref="AK4:AN4"/>
    <mergeCell ref="AK5:AN5"/>
    <mergeCell ref="AH6:AJ6"/>
    <mergeCell ref="A8:A11"/>
    <mergeCell ref="B8:B9"/>
    <mergeCell ref="C8:C11"/>
    <mergeCell ref="D8:D11"/>
    <mergeCell ref="E8:E11"/>
    <mergeCell ref="F8:AJ8"/>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M23:AN23"/>
    <mergeCell ref="AM24:AN24"/>
    <mergeCell ref="AM25:AN25"/>
    <mergeCell ref="AM26:AN26"/>
    <mergeCell ref="AM27:AN27"/>
    <mergeCell ref="AM28:AN28"/>
    <mergeCell ref="AM17:AN17"/>
    <mergeCell ref="AM18:AN18"/>
    <mergeCell ref="AM19:AN19"/>
    <mergeCell ref="AM20:AN20"/>
    <mergeCell ref="AM21:AN21"/>
    <mergeCell ref="AM22:AN22"/>
    <mergeCell ref="C37:D37"/>
    <mergeCell ref="E37:H37"/>
    <mergeCell ref="I37:N37"/>
    <mergeCell ref="O37:T37"/>
    <mergeCell ref="U37:Z37"/>
    <mergeCell ref="AA37:AF37"/>
    <mergeCell ref="AM29:AN29"/>
    <mergeCell ref="AM30:AN30"/>
    <mergeCell ref="AM31:AN31"/>
    <mergeCell ref="A32:E32"/>
    <mergeCell ref="AM32:AN33"/>
    <mergeCell ref="A33:E33"/>
    <mergeCell ref="AG37:AK37"/>
    <mergeCell ref="AL37:AM37"/>
    <mergeCell ref="F38:H38"/>
    <mergeCell ref="I38:K38"/>
    <mergeCell ref="L38:N38"/>
    <mergeCell ref="O38:Q38"/>
    <mergeCell ref="R38:T38"/>
    <mergeCell ref="U38:W38"/>
    <mergeCell ref="X38:Z38"/>
    <mergeCell ref="AA38:AC38"/>
    <mergeCell ref="AD38:AF38"/>
    <mergeCell ref="AG38:AI38"/>
    <mergeCell ref="AJ38:AK38"/>
    <mergeCell ref="F39:H39"/>
    <mergeCell ref="I39:K39"/>
    <mergeCell ref="L39:N39"/>
    <mergeCell ref="O39:Q39"/>
    <mergeCell ref="R39:T39"/>
    <mergeCell ref="U39:W39"/>
    <mergeCell ref="X39:Z39"/>
    <mergeCell ref="AA39:AC39"/>
    <mergeCell ref="AD39:AF39"/>
    <mergeCell ref="AG39:AI39"/>
    <mergeCell ref="AJ39:AK39"/>
    <mergeCell ref="F40:H40"/>
    <mergeCell ref="I40:K40"/>
    <mergeCell ref="L40:N40"/>
    <mergeCell ref="O40:Q40"/>
    <mergeCell ref="R40:T40"/>
    <mergeCell ref="U40:W40"/>
    <mergeCell ref="C54:E54"/>
    <mergeCell ref="C55:E55"/>
    <mergeCell ref="AA41:AF41"/>
    <mergeCell ref="AG41:AK41"/>
    <mergeCell ref="AL41:AM41"/>
    <mergeCell ref="C51:E51"/>
    <mergeCell ref="C52:E52"/>
    <mergeCell ref="C53:E53"/>
    <mergeCell ref="X40:Z40"/>
    <mergeCell ref="AA40:AC40"/>
    <mergeCell ref="AD40:AF40"/>
    <mergeCell ref="AG40:AI40"/>
    <mergeCell ref="AJ40:AK40"/>
    <mergeCell ref="C41:D41"/>
    <mergeCell ref="E41:H41"/>
    <mergeCell ref="I41:N41"/>
    <mergeCell ref="O41:T41"/>
    <mergeCell ref="U41:Z41"/>
  </mergeCells>
  <phoneticPr fontId="21"/>
  <dataValidations count="5">
    <dataValidation allowBlank="1" showInputMessage="1" sqref="B12:B13" xr:uid="{FB07DB5A-BC19-4373-B3F8-B763819CA579}"/>
    <dataValidation type="list" allowBlank="1" showInputMessage="1" sqref="B14:B31" xr:uid="{5FAA6329-A558-48D8-98EB-152F29597586}">
      <formula1>INDIRECT($AK$1)</formula1>
    </dataValidation>
    <dataValidation type="list" allowBlank="1" showInputMessage="1" showErrorMessage="1" sqref="AK3:AN3" xr:uid="{FAEB3EFA-9822-4901-A1E9-C23FE9AF47D0}">
      <formula1>"４週,暦月"</formula1>
    </dataValidation>
    <dataValidation type="list" allowBlank="1" showInputMessage="1" showErrorMessage="1" sqref="AK4:AN4" xr:uid="{EB8F94F2-4174-443B-8FD6-0ABA448EC74C}">
      <formula1>"予定,実績"</formula1>
    </dataValidation>
    <dataValidation type="list" allowBlank="1" showInputMessage="1" showErrorMessage="1" sqref="C12:C31" xr:uid="{DCC86753-3144-4AB7-9F62-D0084AF6D676}">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6E0D8-1045-42BB-8460-1482DA7AC7E4}">
  <dimension ref="A1:AO80"/>
  <sheetViews>
    <sheetView showGridLines="0" view="pageBreakPreview" topLeftCell="A19" zoomScaleNormal="100" zoomScaleSheetLayoutView="100" workbookViewId="0">
      <selection activeCell="D26" sqref="D25:D26"/>
    </sheetView>
  </sheetViews>
  <sheetFormatPr defaultColWidth="8.25" defaultRowHeight="21" customHeight="1" x14ac:dyDescent="0.55000000000000004"/>
  <cols>
    <col min="1" max="1" width="2.58203125" style="8" customWidth="1"/>
    <col min="2" max="2" width="14.33203125" style="2" customWidth="1"/>
    <col min="3" max="3" width="6.58203125" style="8" customWidth="1"/>
    <col min="4" max="5" width="7.58203125" style="8" customWidth="1"/>
    <col min="6" max="36" width="2.58203125" style="8" customWidth="1"/>
    <col min="37" max="37" width="6.58203125" style="8" customWidth="1"/>
    <col min="38" max="39" width="7.58203125" style="8" customWidth="1"/>
    <col min="40" max="40" width="5.58203125" style="8" customWidth="1"/>
    <col min="41" max="16384" width="8.25" style="8"/>
  </cols>
  <sheetData>
    <row r="1" spans="1:41" ht="20.149999999999999" customHeight="1" x14ac:dyDescent="0.55000000000000004">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78" t="s">
        <v>93</v>
      </c>
      <c r="AL1" s="78"/>
      <c r="AM1" s="78"/>
      <c r="AN1" s="78"/>
    </row>
    <row r="2" spans="1:41" ht="18" customHeight="1" x14ac:dyDescent="0.55000000000000004">
      <c r="A2" s="5"/>
      <c r="B2" s="9"/>
      <c r="C2" s="9"/>
      <c r="D2" s="9"/>
      <c r="E2" s="9"/>
      <c r="F2" s="9"/>
      <c r="G2" s="9"/>
      <c r="H2" s="9"/>
      <c r="I2" s="9"/>
      <c r="J2" s="9"/>
      <c r="K2" s="9"/>
      <c r="L2" s="9"/>
      <c r="M2" s="79">
        <v>2026</v>
      </c>
      <c r="N2" s="79"/>
      <c r="O2" s="79"/>
      <c r="P2" s="79"/>
      <c r="Q2" s="80" t="s">
        <v>3</v>
      </c>
      <c r="R2" s="80"/>
      <c r="S2" s="79">
        <v>4</v>
      </c>
      <c r="T2" s="79"/>
      <c r="U2" s="80" t="s">
        <v>4</v>
      </c>
      <c r="V2" s="80"/>
      <c r="W2" s="9"/>
      <c r="X2" s="9"/>
      <c r="Y2" s="9"/>
      <c r="Z2" s="5"/>
      <c r="AA2" s="5"/>
      <c r="AC2" s="7"/>
      <c r="AD2" s="9"/>
      <c r="AE2" s="9"/>
      <c r="AF2" s="9"/>
      <c r="AG2" s="9"/>
      <c r="AH2" s="9"/>
      <c r="AI2" s="7" t="s">
        <v>5</v>
      </c>
      <c r="AJ2" s="7"/>
      <c r="AK2" s="81"/>
      <c r="AL2" s="81"/>
      <c r="AM2" s="81"/>
      <c r="AN2" s="81"/>
    </row>
    <row r="3" spans="1:41" ht="18" customHeight="1" x14ac:dyDescent="0.55000000000000004">
      <c r="A3" s="10"/>
      <c r="B3" s="10"/>
      <c r="C3" s="10"/>
      <c r="D3" s="10"/>
      <c r="E3" s="10"/>
      <c r="F3" s="10"/>
      <c r="G3" s="10"/>
      <c r="H3" s="10"/>
      <c r="I3" s="10"/>
      <c r="J3" s="10"/>
      <c r="K3" s="10"/>
      <c r="L3" s="10"/>
      <c r="M3" s="10"/>
      <c r="N3" s="10"/>
      <c r="O3" s="10"/>
      <c r="P3" s="10"/>
      <c r="Q3" s="10"/>
      <c r="R3" s="10"/>
      <c r="S3" s="10"/>
      <c r="T3" s="10"/>
      <c r="U3" s="10"/>
      <c r="V3" s="10"/>
      <c r="W3" s="10"/>
      <c r="Y3" s="11"/>
      <c r="Z3" s="11"/>
      <c r="AA3" s="11"/>
      <c r="AB3" s="5"/>
      <c r="AC3" s="11"/>
      <c r="AD3" s="11"/>
      <c r="AE3" s="11"/>
      <c r="AF3" s="11"/>
      <c r="AG3" s="11"/>
      <c r="AH3" s="11"/>
      <c r="AI3" s="12" t="s">
        <v>6</v>
      </c>
      <c r="AJ3" s="7"/>
      <c r="AK3" s="70"/>
      <c r="AL3" s="70"/>
      <c r="AM3" s="70"/>
      <c r="AN3" s="70"/>
    </row>
    <row r="4" spans="1:41" ht="18" customHeight="1" x14ac:dyDescent="0.55000000000000004">
      <c r="A4" s="10"/>
      <c r="B4" s="10"/>
      <c r="C4" s="10"/>
      <c r="D4" s="10"/>
      <c r="E4" s="10"/>
      <c r="F4" s="10"/>
      <c r="G4" s="10"/>
      <c r="H4" s="10"/>
      <c r="I4" s="10"/>
      <c r="J4" s="10"/>
      <c r="K4" s="10"/>
      <c r="L4" s="10"/>
      <c r="M4" s="10"/>
      <c r="N4" s="10"/>
      <c r="O4" s="10"/>
      <c r="P4" s="10"/>
      <c r="Q4" s="10"/>
      <c r="R4" s="10"/>
      <c r="S4" s="10"/>
      <c r="T4" s="10"/>
      <c r="U4" s="10"/>
      <c r="V4" s="10"/>
      <c r="W4" s="10"/>
      <c r="Y4" s="11"/>
      <c r="Z4" s="11"/>
      <c r="AA4" s="11"/>
      <c r="AB4" s="5"/>
      <c r="AC4" s="11"/>
      <c r="AD4" s="11"/>
      <c r="AE4" s="11"/>
      <c r="AF4" s="11"/>
      <c r="AG4" s="11"/>
      <c r="AH4" s="11"/>
      <c r="AI4" s="12" t="s">
        <v>7</v>
      </c>
      <c r="AJ4" s="7"/>
      <c r="AK4" s="70"/>
      <c r="AL4" s="70"/>
      <c r="AM4" s="70"/>
      <c r="AN4" s="70"/>
    </row>
    <row r="5" spans="1:41" ht="18" customHeight="1" x14ac:dyDescent="0.55000000000000004">
      <c r="A5" s="10"/>
      <c r="B5" s="10"/>
      <c r="C5" s="10"/>
      <c r="D5" s="10"/>
      <c r="E5" s="10"/>
      <c r="F5" s="10"/>
      <c r="G5" s="10"/>
      <c r="H5" s="10"/>
      <c r="I5" s="10"/>
      <c r="J5" s="10"/>
      <c r="K5" s="10"/>
      <c r="L5" s="10"/>
      <c r="M5" s="10"/>
      <c r="N5" s="10"/>
      <c r="O5" s="10"/>
      <c r="P5" s="10"/>
      <c r="Q5" s="10"/>
      <c r="R5" s="10"/>
      <c r="S5" s="10"/>
      <c r="T5" s="10"/>
      <c r="U5" s="10"/>
      <c r="V5" s="10"/>
      <c r="W5" s="10"/>
      <c r="Y5" s="11"/>
      <c r="Z5" s="11"/>
      <c r="AA5" s="11"/>
      <c r="AB5" s="5"/>
      <c r="AC5" s="11"/>
      <c r="AD5" s="11"/>
      <c r="AE5" s="11"/>
      <c r="AF5" s="44"/>
      <c r="AG5" s="44"/>
      <c r="AH5" s="44"/>
      <c r="AI5" s="45" t="s">
        <v>81</v>
      </c>
      <c r="AJ5" s="7"/>
      <c r="AK5" s="70"/>
      <c r="AL5" s="70"/>
      <c r="AM5" s="70"/>
      <c r="AN5" s="70"/>
    </row>
    <row r="6" spans="1:41" ht="18" customHeight="1" x14ac:dyDescent="0.55000000000000004">
      <c r="A6" s="10"/>
      <c r="B6" s="10"/>
      <c r="C6" s="10"/>
      <c r="D6" s="10"/>
      <c r="E6" s="10"/>
      <c r="F6" s="10"/>
      <c r="G6" s="10"/>
      <c r="H6" s="10"/>
      <c r="I6" s="10"/>
      <c r="J6" s="10"/>
      <c r="K6" s="10"/>
      <c r="L6" s="10"/>
      <c r="M6" s="10"/>
      <c r="N6" s="10"/>
      <c r="O6" s="10"/>
      <c r="P6" s="10"/>
      <c r="Q6" s="10"/>
      <c r="R6" s="10"/>
      <c r="S6" s="10"/>
      <c r="U6" s="10"/>
      <c r="V6" s="10"/>
      <c r="W6" s="10"/>
      <c r="Y6" s="11"/>
      <c r="Z6" s="11"/>
      <c r="AA6" s="11"/>
      <c r="AB6" s="5"/>
      <c r="AC6" s="11"/>
      <c r="AD6" s="11"/>
      <c r="AE6" s="11"/>
      <c r="AF6" s="11"/>
      <c r="AG6" s="12" t="s">
        <v>8</v>
      </c>
      <c r="AH6" s="71"/>
      <c r="AI6" s="71"/>
      <c r="AJ6" s="71"/>
      <c r="AK6" s="11" t="s">
        <v>9</v>
      </c>
      <c r="AL6" s="13"/>
      <c r="AM6" s="11" t="s">
        <v>10</v>
      </c>
      <c r="AN6" s="5"/>
    </row>
    <row r="7" spans="1:41" ht="10" customHeight="1" x14ac:dyDescent="0.55000000000000004">
      <c r="A7" s="5"/>
      <c r="B7" s="14"/>
      <c r="C7" s="14"/>
      <c r="D7" s="14"/>
      <c r="E7" s="14"/>
      <c r="F7" s="14"/>
      <c r="G7" s="14"/>
      <c r="H7" s="14"/>
      <c r="I7" s="14"/>
      <c r="J7" s="14"/>
      <c r="K7" s="14"/>
      <c r="L7" s="14"/>
      <c r="M7" s="14"/>
      <c r="N7" s="14"/>
      <c r="O7" s="14"/>
      <c r="P7" s="14"/>
      <c r="Q7" s="14"/>
      <c r="R7" s="14"/>
      <c r="S7" s="14"/>
      <c r="T7" s="14"/>
      <c r="U7" s="14"/>
      <c r="V7" s="14"/>
      <c r="W7" s="14"/>
      <c r="X7" s="9"/>
      <c r="Y7" s="9"/>
      <c r="Z7" s="9"/>
      <c r="AA7" s="9"/>
      <c r="AB7" s="9"/>
      <c r="AC7" s="9"/>
      <c r="AD7" s="9"/>
      <c r="AE7" s="9"/>
      <c r="AF7" s="9"/>
      <c r="AG7" s="9"/>
      <c r="AH7" s="9"/>
      <c r="AI7" s="9"/>
      <c r="AJ7" s="9"/>
      <c r="AK7" s="9"/>
      <c r="AL7" s="9"/>
      <c r="AM7" s="5"/>
      <c r="AN7" s="5"/>
    </row>
    <row r="8" spans="1:41" ht="15" customHeight="1" x14ac:dyDescent="0.55000000000000004">
      <c r="A8" s="63" t="s">
        <v>11</v>
      </c>
      <c r="B8" s="72" t="s">
        <v>12</v>
      </c>
      <c r="C8" s="74" t="s">
        <v>13</v>
      </c>
      <c r="D8" s="54" t="s">
        <v>14</v>
      </c>
      <c r="E8" s="61" t="s">
        <v>15</v>
      </c>
      <c r="F8" s="77" t="s">
        <v>16</v>
      </c>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67" t="s">
        <v>17</v>
      </c>
      <c r="AL8" s="68" t="s">
        <v>18</v>
      </c>
      <c r="AM8" s="69" t="s">
        <v>19</v>
      </c>
      <c r="AN8" s="69"/>
    </row>
    <row r="9" spans="1:41" ht="15" customHeight="1" x14ac:dyDescent="0.55000000000000004">
      <c r="A9" s="63"/>
      <c r="B9" s="73"/>
      <c r="C9" s="75"/>
      <c r="D9" s="54"/>
      <c r="E9" s="61"/>
      <c r="F9" s="54" t="s">
        <v>20</v>
      </c>
      <c r="G9" s="54"/>
      <c r="H9" s="54"/>
      <c r="I9" s="54"/>
      <c r="J9" s="54"/>
      <c r="K9" s="54"/>
      <c r="L9" s="54"/>
      <c r="M9" s="54" t="s">
        <v>21</v>
      </c>
      <c r="N9" s="54"/>
      <c r="O9" s="54"/>
      <c r="P9" s="54"/>
      <c r="Q9" s="54"/>
      <c r="R9" s="54"/>
      <c r="S9" s="54"/>
      <c r="T9" s="54" t="s">
        <v>22</v>
      </c>
      <c r="U9" s="54"/>
      <c r="V9" s="54"/>
      <c r="W9" s="54"/>
      <c r="X9" s="54"/>
      <c r="Y9" s="54"/>
      <c r="Z9" s="54"/>
      <c r="AA9" s="54" t="s">
        <v>23</v>
      </c>
      <c r="AB9" s="54"/>
      <c r="AC9" s="54"/>
      <c r="AD9" s="54"/>
      <c r="AE9" s="54"/>
      <c r="AF9" s="54"/>
      <c r="AG9" s="54"/>
      <c r="AH9" s="54" t="s">
        <v>24</v>
      </c>
      <c r="AI9" s="54"/>
      <c r="AJ9" s="54"/>
      <c r="AK9" s="67"/>
      <c r="AL9" s="68"/>
      <c r="AM9" s="69"/>
      <c r="AN9" s="69"/>
    </row>
    <row r="10" spans="1:41" ht="15" customHeight="1" x14ac:dyDescent="0.55000000000000004">
      <c r="A10" s="63"/>
      <c r="B10" s="65" t="s">
        <v>25</v>
      </c>
      <c r="C10" s="75"/>
      <c r="D10" s="54"/>
      <c r="E10" s="61"/>
      <c r="F10" s="15">
        <f>DATE($M$2,$S$2,1)</f>
        <v>46113</v>
      </c>
      <c r="G10" s="15">
        <f>DATE($M$2,$S$2,2)</f>
        <v>46114</v>
      </c>
      <c r="H10" s="15">
        <f>DATE($M$2,$S$2,3)</f>
        <v>46115</v>
      </c>
      <c r="I10" s="15">
        <f>DATE($M$2,$S$2,4)</f>
        <v>46116</v>
      </c>
      <c r="J10" s="15">
        <f>DATE($M$2,$S$2,5)</f>
        <v>46117</v>
      </c>
      <c r="K10" s="15">
        <f>DATE($M$2,$S$2,6)</f>
        <v>46118</v>
      </c>
      <c r="L10" s="15">
        <f>DATE($M$2,$S$2,7)</f>
        <v>46119</v>
      </c>
      <c r="M10" s="15">
        <f>DATE($M$2,$S$2,8)</f>
        <v>46120</v>
      </c>
      <c r="N10" s="15">
        <f>DATE($M$2,$S$2,9)</f>
        <v>46121</v>
      </c>
      <c r="O10" s="15">
        <f>DATE($M$2,$S$2,10)</f>
        <v>46122</v>
      </c>
      <c r="P10" s="15">
        <f>DATE($M$2,$S$2,11)</f>
        <v>46123</v>
      </c>
      <c r="Q10" s="15">
        <f>DATE($M$2,$S$2,12)</f>
        <v>46124</v>
      </c>
      <c r="R10" s="15">
        <f>DATE($M$2,$S$2,13)</f>
        <v>46125</v>
      </c>
      <c r="S10" s="15">
        <f>DATE($M$2,$S$2,14)</f>
        <v>46126</v>
      </c>
      <c r="T10" s="15">
        <f>DATE($M$2,$S$2,15)</f>
        <v>46127</v>
      </c>
      <c r="U10" s="15">
        <f>DATE($M$2,$S$2,16)</f>
        <v>46128</v>
      </c>
      <c r="V10" s="15">
        <f>DATE($M$2,$S$2,17)</f>
        <v>46129</v>
      </c>
      <c r="W10" s="15">
        <f>DATE($M$2,$S$2,18)</f>
        <v>46130</v>
      </c>
      <c r="X10" s="15">
        <f>DATE($M$2,$S$2,19)</f>
        <v>46131</v>
      </c>
      <c r="Y10" s="15">
        <f>DATE($M$2,$S$2,20)</f>
        <v>46132</v>
      </c>
      <c r="Z10" s="15">
        <f>DATE($M$2,$S$2,21)</f>
        <v>46133</v>
      </c>
      <c r="AA10" s="15">
        <f>DATE($M$2,$S$2,22)</f>
        <v>46134</v>
      </c>
      <c r="AB10" s="15">
        <f>DATE($M$2,$S$2,23)</f>
        <v>46135</v>
      </c>
      <c r="AC10" s="15">
        <f>DATE($M$2,$S$2,24)</f>
        <v>46136</v>
      </c>
      <c r="AD10" s="15">
        <f>DATE($M$2,$S$2,25)</f>
        <v>46137</v>
      </c>
      <c r="AE10" s="15">
        <f>DATE($M$2,$S$2,26)</f>
        <v>46138</v>
      </c>
      <c r="AF10" s="15">
        <f>DATE($M$2,$S$2,27)</f>
        <v>46139</v>
      </c>
      <c r="AG10" s="15">
        <f>DATE($M$2,$S$2,28)</f>
        <v>46140</v>
      </c>
      <c r="AH10" s="15">
        <f>IF(DAY(EOMONTH(F10,0))&lt;29,"",DATE($M$2,$S$2,29))</f>
        <v>46141</v>
      </c>
      <c r="AI10" s="15">
        <f>IF(DAY(EOMONTH(F10,0))&lt;30,"",DATE($M$2,$S$2,30))</f>
        <v>46142</v>
      </c>
      <c r="AJ10" s="15" t="str">
        <f>IF(DAY(EOMONTH(F10,0))&lt;31,"",DATE($M$2,$S$2,31))</f>
        <v/>
      </c>
      <c r="AK10" s="67"/>
      <c r="AL10" s="68"/>
      <c r="AM10" s="69"/>
      <c r="AN10" s="69"/>
    </row>
    <row r="11" spans="1:41" ht="15" customHeight="1" x14ac:dyDescent="0.55000000000000004">
      <c r="A11" s="63"/>
      <c r="B11" s="66"/>
      <c r="C11" s="76"/>
      <c r="D11" s="54"/>
      <c r="E11" s="61"/>
      <c r="F11" s="16">
        <f>DATE($M$2,$S$2,1)</f>
        <v>46113</v>
      </c>
      <c r="G11" s="16">
        <f>DATE($M$2,$S$2,2)</f>
        <v>46114</v>
      </c>
      <c r="H11" s="16">
        <f>DATE($M$2,$S$2,3)</f>
        <v>46115</v>
      </c>
      <c r="I11" s="16">
        <f>DATE($M$2,$S$2,4)</f>
        <v>46116</v>
      </c>
      <c r="J11" s="16">
        <f>DATE($M$2,$S$2,5)</f>
        <v>46117</v>
      </c>
      <c r="K11" s="16">
        <f>DATE($M$2,$S$2,6)</f>
        <v>46118</v>
      </c>
      <c r="L11" s="16">
        <f>DATE($M$2,$S$2,7)</f>
        <v>46119</v>
      </c>
      <c r="M11" s="16">
        <f>DATE($M$2,$S$2,8)</f>
        <v>46120</v>
      </c>
      <c r="N11" s="16">
        <f>DATE($M$2,$S$2,9)</f>
        <v>46121</v>
      </c>
      <c r="O11" s="16">
        <f>DATE($M$2,$S$2,10)</f>
        <v>46122</v>
      </c>
      <c r="P11" s="16">
        <f>DATE($M$2,$S$2,11)</f>
        <v>46123</v>
      </c>
      <c r="Q11" s="16">
        <f>DATE($M$2,$S$2,12)</f>
        <v>46124</v>
      </c>
      <c r="R11" s="16">
        <f>DATE($M$2,$S$2,13)</f>
        <v>46125</v>
      </c>
      <c r="S11" s="16">
        <f>DATE($M$2,$S$2,14)</f>
        <v>46126</v>
      </c>
      <c r="T11" s="16">
        <f>DATE($M$2,$S$2,15)</f>
        <v>46127</v>
      </c>
      <c r="U11" s="16">
        <f>DATE($M$2,$S$2,16)</f>
        <v>46128</v>
      </c>
      <c r="V11" s="16">
        <f>DATE($M$2,$S$2,17)</f>
        <v>46129</v>
      </c>
      <c r="W11" s="16">
        <f>DATE($M$2,$S$2,18)</f>
        <v>46130</v>
      </c>
      <c r="X11" s="16">
        <f>DATE($M$2,$S$2,19)</f>
        <v>46131</v>
      </c>
      <c r="Y11" s="16">
        <f>DATE($M$2,$S$2,20)</f>
        <v>46132</v>
      </c>
      <c r="Z11" s="16">
        <f>DATE($M$2,$S$2,21)</f>
        <v>46133</v>
      </c>
      <c r="AA11" s="16">
        <f>DATE($M$2,$S$2,22)</f>
        <v>46134</v>
      </c>
      <c r="AB11" s="16">
        <f>DATE($M$2,$S$2,23)</f>
        <v>46135</v>
      </c>
      <c r="AC11" s="16">
        <f>DATE($M$2,$S$2,24)</f>
        <v>46136</v>
      </c>
      <c r="AD11" s="16">
        <f>DATE($M$2,$S$2,25)</f>
        <v>46137</v>
      </c>
      <c r="AE11" s="16">
        <f>DATE($M$2,$S$2,26)</f>
        <v>46138</v>
      </c>
      <c r="AF11" s="16">
        <f>DATE($M$2,$S$2,27)</f>
        <v>46139</v>
      </c>
      <c r="AG11" s="16">
        <f>DATE($M$2,$S$2,28)</f>
        <v>46140</v>
      </c>
      <c r="AH11" s="16">
        <f>IF(DAY(EOMONTH(F11,0))&lt;29,"",DATE($M$2,$S$2,29))</f>
        <v>46141</v>
      </c>
      <c r="AI11" s="16">
        <f>IF(DAY(EOMONTH(F11,0))&lt;30,"",DATE($M$2,$S$2,30))</f>
        <v>46142</v>
      </c>
      <c r="AJ11" s="16" t="str">
        <f>IF(DAY(EOMONTH(F11,0))&lt;31,"",DATE($M$2,$S$2,31))</f>
        <v/>
      </c>
      <c r="AK11" s="67"/>
      <c r="AL11" s="68"/>
      <c r="AM11" s="69"/>
      <c r="AN11" s="69"/>
    </row>
    <row r="12" spans="1:41" ht="18" customHeight="1" x14ac:dyDescent="0.55000000000000004">
      <c r="A12" s="17">
        <v>1</v>
      </c>
      <c r="B12" s="18" t="s">
        <v>26</v>
      </c>
      <c r="C12" s="19" t="s">
        <v>27</v>
      </c>
      <c r="D12" s="20"/>
      <c r="E12" s="21" t="s">
        <v>27</v>
      </c>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3">
        <f>+SUM(F12:AJ12)</f>
        <v>0</v>
      </c>
      <c r="AL12" s="24">
        <f t="shared" ref="AL12:AL32" si="0">IF($AK$3="４週",AK12/4,AK12/(DAY(EOMONTH($F$10,0))/7))</f>
        <v>0</v>
      </c>
      <c r="AM12" s="60"/>
      <c r="AN12" s="60"/>
      <c r="AO12" s="47" t="str">
        <f>IF(B12="","",IF(ISERROR(MATCH(B12,$C$38:$AM$38,0)),"その他職員",B12))</f>
        <v>管理者</v>
      </c>
    </row>
    <row r="13" spans="1:41" ht="18" customHeight="1" x14ac:dyDescent="0.55000000000000004">
      <c r="A13" s="17">
        <v>2</v>
      </c>
      <c r="B13" s="18" t="s">
        <v>91</v>
      </c>
      <c r="C13" s="19" t="s">
        <v>29</v>
      </c>
      <c r="D13" s="20"/>
      <c r="E13" s="21" t="s">
        <v>29</v>
      </c>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3">
        <f t="shared" ref="AK13:AK32" si="1">+SUM(F13:AJ13)</f>
        <v>0</v>
      </c>
      <c r="AL13" s="24">
        <f t="shared" si="0"/>
        <v>0</v>
      </c>
      <c r="AM13" s="60"/>
      <c r="AN13" s="60"/>
      <c r="AO13" s="47" t="str">
        <f t="shared" ref="AO13:AO31" si="2">IF(B13="","",IF(ISERROR(MATCH(B13,$C$38:$AM$38,0)),"その他職員",B13))</f>
        <v>児童発達支援管理責任者</v>
      </c>
    </row>
    <row r="14" spans="1:41" ht="18" customHeight="1" x14ac:dyDescent="0.55000000000000004">
      <c r="A14" s="17">
        <v>3</v>
      </c>
      <c r="B14" s="18" t="s">
        <v>92</v>
      </c>
      <c r="C14" s="19" t="s">
        <v>30</v>
      </c>
      <c r="D14" s="20"/>
      <c r="E14" s="21" t="s">
        <v>30</v>
      </c>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3">
        <f t="shared" si="1"/>
        <v>0</v>
      </c>
      <c r="AL14" s="24">
        <f t="shared" si="0"/>
        <v>0</v>
      </c>
      <c r="AM14" s="60"/>
      <c r="AN14" s="60"/>
      <c r="AO14" s="47" t="str">
        <f t="shared" si="2"/>
        <v>嘱託医</v>
      </c>
    </row>
    <row r="15" spans="1:41" ht="18" customHeight="1" x14ac:dyDescent="0.55000000000000004">
      <c r="A15" s="17">
        <v>4</v>
      </c>
      <c r="B15" s="18" t="s">
        <v>83</v>
      </c>
      <c r="C15" s="19" t="s">
        <v>32</v>
      </c>
      <c r="D15" s="20"/>
      <c r="E15" s="21" t="s">
        <v>32</v>
      </c>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3">
        <f t="shared" si="1"/>
        <v>0</v>
      </c>
      <c r="AL15" s="24">
        <f t="shared" si="0"/>
        <v>0</v>
      </c>
      <c r="AM15" s="60"/>
      <c r="AN15" s="60"/>
      <c r="AO15" s="47" t="str">
        <f t="shared" si="2"/>
        <v>児童指導員</v>
      </c>
    </row>
    <row r="16" spans="1:41" ht="18" customHeight="1" x14ac:dyDescent="0.55000000000000004">
      <c r="A16" s="17">
        <v>5</v>
      </c>
      <c r="B16" s="18" t="s">
        <v>85</v>
      </c>
      <c r="C16" s="19" t="s">
        <v>29</v>
      </c>
      <c r="D16" s="20"/>
      <c r="E16" s="21" t="s">
        <v>86</v>
      </c>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3">
        <f t="shared" si="1"/>
        <v>0</v>
      </c>
      <c r="AL16" s="24">
        <f t="shared" si="0"/>
        <v>0</v>
      </c>
      <c r="AM16" s="60"/>
      <c r="AN16" s="60"/>
      <c r="AO16" s="47" t="str">
        <f t="shared" si="2"/>
        <v>その他職員</v>
      </c>
    </row>
    <row r="17" spans="1:41" ht="18" customHeight="1" x14ac:dyDescent="0.55000000000000004">
      <c r="A17" s="17">
        <v>6</v>
      </c>
      <c r="B17" s="18"/>
      <c r="C17" s="19"/>
      <c r="D17" s="20"/>
      <c r="E17" s="21"/>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3">
        <f t="shared" si="1"/>
        <v>0</v>
      </c>
      <c r="AL17" s="24">
        <f t="shared" si="0"/>
        <v>0</v>
      </c>
      <c r="AM17" s="60"/>
      <c r="AN17" s="60"/>
      <c r="AO17" s="47" t="str">
        <f t="shared" si="2"/>
        <v/>
      </c>
    </row>
    <row r="18" spans="1:41" ht="18" customHeight="1" x14ac:dyDescent="0.55000000000000004">
      <c r="A18" s="17">
        <v>7</v>
      </c>
      <c r="B18" s="18"/>
      <c r="C18" s="19"/>
      <c r="D18" s="20"/>
      <c r="E18" s="21"/>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3">
        <f t="shared" si="1"/>
        <v>0</v>
      </c>
      <c r="AL18" s="24">
        <f t="shared" si="0"/>
        <v>0</v>
      </c>
      <c r="AM18" s="60"/>
      <c r="AN18" s="60"/>
      <c r="AO18" s="47" t="str">
        <f t="shared" si="2"/>
        <v/>
      </c>
    </row>
    <row r="19" spans="1:41" ht="18" customHeight="1" x14ac:dyDescent="0.55000000000000004">
      <c r="A19" s="17">
        <v>8</v>
      </c>
      <c r="B19" s="18"/>
      <c r="C19" s="19"/>
      <c r="D19" s="20"/>
      <c r="E19" s="21"/>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3">
        <f t="shared" si="1"/>
        <v>0</v>
      </c>
      <c r="AL19" s="24">
        <f t="shared" si="0"/>
        <v>0</v>
      </c>
      <c r="AM19" s="60"/>
      <c r="AN19" s="60"/>
      <c r="AO19" s="47" t="str">
        <f t="shared" si="2"/>
        <v/>
      </c>
    </row>
    <row r="20" spans="1:41" ht="18" customHeight="1" x14ac:dyDescent="0.55000000000000004">
      <c r="A20" s="17">
        <v>9</v>
      </c>
      <c r="B20" s="18"/>
      <c r="C20" s="19"/>
      <c r="D20" s="20"/>
      <c r="E20" s="21"/>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3">
        <f t="shared" si="1"/>
        <v>0</v>
      </c>
      <c r="AL20" s="24">
        <f t="shared" si="0"/>
        <v>0</v>
      </c>
      <c r="AM20" s="60"/>
      <c r="AN20" s="60"/>
      <c r="AO20" s="47" t="str">
        <f t="shared" si="2"/>
        <v/>
      </c>
    </row>
    <row r="21" spans="1:41" ht="18" customHeight="1" x14ac:dyDescent="0.55000000000000004">
      <c r="A21" s="17">
        <v>10</v>
      </c>
      <c r="B21" s="18"/>
      <c r="C21" s="19"/>
      <c r="D21" s="20"/>
      <c r="E21" s="21"/>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3">
        <f t="shared" si="1"/>
        <v>0</v>
      </c>
      <c r="AL21" s="24">
        <f t="shared" si="0"/>
        <v>0</v>
      </c>
      <c r="AM21" s="60"/>
      <c r="AN21" s="60"/>
      <c r="AO21" s="47" t="str">
        <f t="shared" si="2"/>
        <v/>
      </c>
    </row>
    <row r="22" spans="1:41" ht="18" customHeight="1" x14ac:dyDescent="0.55000000000000004">
      <c r="A22" s="17">
        <v>11</v>
      </c>
      <c r="B22" s="18"/>
      <c r="C22" s="19"/>
      <c r="D22" s="20"/>
      <c r="E22" s="21"/>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3">
        <f t="shared" si="1"/>
        <v>0</v>
      </c>
      <c r="AL22" s="24">
        <f t="shared" si="0"/>
        <v>0</v>
      </c>
      <c r="AM22" s="60"/>
      <c r="AN22" s="60"/>
      <c r="AO22" s="47" t="str">
        <f t="shared" si="2"/>
        <v/>
      </c>
    </row>
    <row r="23" spans="1:41" ht="18" customHeight="1" x14ac:dyDescent="0.55000000000000004">
      <c r="A23" s="17">
        <v>12</v>
      </c>
      <c r="B23" s="18"/>
      <c r="C23" s="19"/>
      <c r="D23" s="20"/>
      <c r="E23" s="21"/>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3">
        <f t="shared" si="1"/>
        <v>0</v>
      </c>
      <c r="AL23" s="24">
        <f t="shared" si="0"/>
        <v>0</v>
      </c>
      <c r="AM23" s="60"/>
      <c r="AN23" s="60"/>
      <c r="AO23" s="47" t="str">
        <f t="shared" si="2"/>
        <v/>
      </c>
    </row>
    <row r="24" spans="1:41" ht="18" customHeight="1" x14ac:dyDescent="0.55000000000000004">
      <c r="A24" s="17">
        <v>13</v>
      </c>
      <c r="B24" s="18"/>
      <c r="C24" s="19"/>
      <c r="D24" s="20"/>
      <c r="E24" s="21"/>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3">
        <f t="shared" si="1"/>
        <v>0</v>
      </c>
      <c r="AL24" s="24">
        <f t="shared" si="0"/>
        <v>0</v>
      </c>
      <c r="AM24" s="60"/>
      <c r="AN24" s="60"/>
      <c r="AO24" s="47" t="str">
        <f t="shared" si="2"/>
        <v/>
      </c>
    </row>
    <row r="25" spans="1:41" ht="18" customHeight="1" x14ac:dyDescent="0.55000000000000004">
      <c r="A25" s="17">
        <v>14</v>
      </c>
      <c r="B25" s="18"/>
      <c r="C25" s="19"/>
      <c r="D25" s="20"/>
      <c r="E25" s="21"/>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3">
        <f t="shared" si="1"/>
        <v>0</v>
      </c>
      <c r="AL25" s="24">
        <f t="shared" si="0"/>
        <v>0</v>
      </c>
      <c r="AM25" s="60"/>
      <c r="AN25" s="60"/>
      <c r="AO25" s="47" t="str">
        <f t="shared" si="2"/>
        <v/>
      </c>
    </row>
    <row r="26" spans="1:41" ht="18" customHeight="1" x14ac:dyDescent="0.55000000000000004">
      <c r="A26" s="17">
        <v>15</v>
      </c>
      <c r="B26" s="18"/>
      <c r="C26" s="19"/>
      <c r="D26" s="20"/>
      <c r="E26" s="21"/>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3">
        <f t="shared" si="1"/>
        <v>0</v>
      </c>
      <c r="AL26" s="24">
        <f t="shared" si="0"/>
        <v>0</v>
      </c>
      <c r="AM26" s="60"/>
      <c r="AN26" s="60"/>
      <c r="AO26" s="47" t="str">
        <f t="shared" si="2"/>
        <v/>
      </c>
    </row>
    <row r="27" spans="1:41" ht="18" customHeight="1" x14ac:dyDescent="0.55000000000000004">
      <c r="A27" s="17">
        <v>16</v>
      </c>
      <c r="B27" s="18"/>
      <c r="C27" s="19"/>
      <c r="D27" s="20"/>
      <c r="E27" s="21"/>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3">
        <f t="shared" si="1"/>
        <v>0</v>
      </c>
      <c r="AL27" s="24">
        <f t="shared" si="0"/>
        <v>0</v>
      </c>
      <c r="AM27" s="60"/>
      <c r="AN27" s="60"/>
      <c r="AO27" s="47" t="str">
        <f t="shared" si="2"/>
        <v/>
      </c>
    </row>
    <row r="28" spans="1:41" ht="18" customHeight="1" x14ac:dyDescent="0.55000000000000004">
      <c r="A28" s="17">
        <v>17</v>
      </c>
      <c r="B28" s="18"/>
      <c r="C28" s="19"/>
      <c r="D28" s="20"/>
      <c r="E28" s="21"/>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3">
        <f t="shared" si="1"/>
        <v>0</v>
      </c>
      <c r="AL28" s="24">
        <f t="shared" si="0"/>
        <v>0</v>
      </c>
      <c r="AM28" s="60"/>
      <c r="AN28" s="60"/>
      <c r="AO28" s="47" t="str">
        <f t="shared" si="2"/>
        <v/>
      </c>
    </row>
    <row r="29" spans="1:41" ht="18" customHeight="1" x14ac:dyDescent="0.55000000000000004">
      <c r="A29" s="17">
        <v>18</v>
      </c>
      <c r="B29" s="18"/>
      <c r="C29" s="19"/>
      <c r="D29" s="20"/>
      <c r="E29" s="21"/>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3">
        <f t="shared" si="1"/>
        <v>0</v>
      </c>
      <c r="AL29" s="24">
        <f t="shared" si="0"/>
        <v>0</v>
      </c>
      <c r="AM29" s="60"/>
      <c r="AN29" s="60"/>
      <c r="AO29" s="47" t="str">
        <f t="shared" si="2"/>
        <v/>
      </c>
    </row>
    <row r="30" spans="1:41" ht="18" customHeight="1" x14ac:dyDescent="0.55000000000000004">
      <c r="A30" s="17">
        <v>19</v>
      </c>
      <c r="B30" s="18"/>
      <c r="C30" s="19"/>
      <c r="D30" s="20"/>
      <c r="E30" s="21"/>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3">
        <f t="shared" si="1"/>
        <v>0</v>
      </c>
      <c r="AL30" s="24">
        <f t="shared" si="0"/>
        <v>0</v>
      </c>
      <c r="AM30" s="60"/>
      <c r="AN30" s="60"/>
      <c r="AO30" s="47" t="str">
        <f t="shared" si="2"/>
        <v/>
      </c>
    </row>
    <row r="31" spans="1:41" ht="18" customHeight="1" x14ac:dyDescent="0.55000000000000004">
      <c r="A31" s="17">
        <v>20</v>
      </c>
      <c r="B31" s="18"/>
      <c r="C31" s="19"/>
      <c r="D31" s="20"/>
      <c r="E31" s="21"/>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3">
        <f t="shared" si="1"/>
        <v>0</v>
      </c>
      <c r="AL31" s="24">
        <f t="shared" si="0"/>
        <v>0</v>
      </c>
      <c r="AM31" s="60"/>
      <c r="AN31" s="60"/>
      <c r="AO31" s="47" t="str">
        <f t="shared" si="2"/>
        <v/>
      </c>
    </row>
    <row r="32" spans="1:41" ht="18" customHeight="1" x14ac:dyDescent="0.55000000000000004">
      <c r="A32" s="61" t="s">
        <v>33</v>
      </c>
      <c r="B32" s="62"/>
      <c r="C32" s="62"/>
      <c r="D32" s="62"/>
      <c r="E32" s="62"/>
      <c r="F32" s="25">
        <f>+SUM(F12:F31)</f>
        <v>0</v>
      </c>
      <c r="G32" s="25">
        <f t="shared" ref="G32:AJ32" si="3">+SUM(G12:G31)</f>
        <v>0</v>
      </c>
      <c r="H32" s="25">
        <f t="shared" si="3"/>
        <v>0</v>
      </c>
      <c r="I32" s="25">
        <f t="shared" si="3"/>
        <v>0</v>
      </c>
      <c r="J32" s="25">
        <f t="shared" si="3"/>
        <v>0</v>
      </c>
      <c r="K32" s="25">
        <f t="shared" si="3"/>
        <v>0</v>
      </c>
      <c r="L32" s="25">
        <f t="shared" si="3"/>
        <v>0</v>
      </c>
      <c r="M32" s="25">
        <f t="shared" si="3"/>
        <v>0</v>
      </c>
      <c r="N32" s="25">
        <f t="shared" si="3"/>
        <v>0</v>
      </c>
      <c r="O32" s="25">
        <f t="shared" si="3"/>
        <v>0</v>
      </c>
      <c r="P32" s="25">
        <f t="shared" si="3"/>
        <v>0</v>
      </c>
      <c r="Q32" s="25">
        <f t="shared" si="3"/>
        <v>0</v>
      </c>
      <c r="R32" s="25">
        <f t="shared" si="3"/>
        <v>0</v>
      </c>
      <c r="S32" s="25">
        <f t="shared" si="3"/>
        <v>0</v>
      </c>
      <c r="T32" s="25">
        <f t="shared" si="3"/>
        <v>0</v>
      </c>
      <c r="U32" s="25">
        <f t="shared" si="3"/>
        <v>0</v>
      </c>
      <c r="V32" s="25">
        <f t="shared" si="3"/>
        <v>0</v>
      </c>
      <c r="W32" s="25">
        <f t="shared" si="3"/>
        <v>0</v>
      </c>
      <c r="X32" s="25">
        <f t="shared" si="3"/>
        <v>0</v>
      </c>
      <c r="Y32" s="25">
        <f t="shared" si="3"/>
        <v>0</v>
      </c>
      <c r="Z32" s="25">
        <f t="shared" si="3"/>
        <v>0</v>
      </c>
      <c r="AA32" s="25">
        <f t="shared" si="3"/>
        <v>0</v>
      </c>
      <c r="AB32" s="25">
        <f t="shared" si="3"/>
        <v>0</v>
      </c>
      <c r="AC32" s="25">
        <f t="shared" si="3"/>
        <v>0</v>
      </c>
      <c r="AD32" s="25">
        <f t="shared" si="3"/>
        <v>0</v>
      </c>
      <c r="AE32" s="25">
        <f t="shared" si="3"/>
        <v>0</v>
      </c>
      <c r="AF32" s="25">
        <f t="shared" si="3"/>
        <v>0</v>
      </c>
      <c r="AG32" s="25">
        <f t="shared" si="3"/>
        <v>0</v>
      </c>
      <c r="AH32" s="25">
        <f t="shared" si="3"/>
        <v>0</v>
      </c>
      <c r="AI32" s="25">
        <f t="shared" si="3"/>
        <v>0</v>
      </c>
      <c r="AJ32" s="25">
        <f t="shared" si="3"/>
        <v>0</v>
      </c>
      <c r="AK32" s="23">
        <f t="shared" si="1"/>
        <v>0</v>
      </c>
      <c r="AL32" s="24">
        <f t="shared" si="0"/>
        <v>0</v>
      </c>
      <c r="AM32" s="63"/>
      <c r="AN32" s="63"/>
      <c r="AO32" s="47"/>
    </row>
    <row r="33" spans="1:41" ht="18" customHeight="1" x14ac:dyDescent="0.55000000000000004">
      <c r="A33" s="62" t="s">
        <v>34</v>
      </c>
      <c r="B33" s="62"/>
      <c r="C33" s="62"/>
      <c r="D33" s="62"/>
      <c r="E33" s="64"/>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5"/>
      <c r="AL33" s="27"/>
      <c r="AM33" s="63"/>
      <c r="AN33" s="63"/>
      <c r="AO33" s="47"/>
    </row>
    <row r="34" spans="1:41" ht="15" customHeight="1" x14ac:dyDescent="0.55000000000000004">
      <c r="A34" s="14"/>
      <c r="B34" s="14"/>
      <c r="C34" s="14"/>
      <c r="D34" s="14"/>
      <c r="E34" s="14"/>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14"/>
      <c r="AL34" s="14"/>
      <c r="AM34" s="5"/>
    </row>
    <row r="35" spans="1:41" ht="15" customHeight="1" x14ac:dyDescent="0.55000000000000004">
      <c r="A35" s="14"/>
      <c r="B35" s="14"/>
      <c r="C35" s="14"/>
      <c r="D35" s="14"/>
      <c r="E35" s="14"/>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14"/>
      <c r="AL35" s="14"/>
      <c r="AM35" s="5"/>
    </row>
    <row r="36" spans="1:41" ht="15" customHeight="1" x14ac:dyDescent="0.55000000000000004">
      <c r="A36" s="14"/>
      <c r="B36" s="14"/>
      <c r="C36" s="14"/>
      <c r="D36" s="14"/>
      <c r="E36" s="14"/>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14"/>
      <c r="AL36" s="14"/>
      <c r="AM36" s="5"/>
    </row>
    <row r="37" spans="1:41" ht="21" customHeight="1" x14ac:dyDescent="0.55000000000000004">
      <c r="A37" s="4" t="s">
        <v>41</v>
      </c>
      <c r="B37" s="8"/>
      <c r="C37" s="9"/>
      <c r="D37" s="9"/>
      <c r="E37" s="9"/>
      <c r="F37" s="9"/>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9"/>
      <c r="AM37" s="9"/>
      <c r="AN37" s="5"/>
    </row>
    <row r="38" spans="1:41" ht="25" customHeight="1" x14ac:dyDescent="0.55000000000000004">
      <c r="A38" s="5"/>
      <c r="B38" s="14"/>
      <c r="C38" s="51" t="str">
        <f>IF(VLOOKUP($AK$1,[1]選択肢!$A$1:$J$32,C43,FALSE)=0,"-",VLOOKUP($AK$1,[1]選択肢!$A$1:$J$32,C43,FALSE))</f>
        <v>管理者</v>
      </c>
      <c r="D38" s="52"/>
      <c r="E38" s="58" t="str">
        <f>IF(VLOOKUP($AK$1,[1]選択肢!$A$1:$J$32,E43,FALSE)=0,"-",VLOOKUP($AK$1,[1]選択肢!$A$1:$J$32,E43,FALSE))</f>
        <v>児童発達支援管理責任者</v>
      </c>
      <c r="F38" s="58"/>
      <c r="G38" s="58"/>
      <c r="H38" s="58"/>
      <c r="I38" s="51" t="str">
        <f>IF(VLOOKUP($AK$1,[1]選択肢!$A$1:$J$32,I43,FALSE)=0,"-",VLOOKUP($AK$1,[1]選択肢!$A$1:$J$32,I43,FALSE))</f>
        <v>嘱託医</v>
      </c>
      <c r="J38" s="52"/>
      <c r="K38" s="52"/>
      <c r="L38" s="52"/>
      <c r="M38" s="52"/>
      <c r="N38" s="53"/>
      <c r="O38" s="51" t="str">
        <f>IF(VLOOKUP($AK$1,[1]選択肢!$A$1:$J$32,O43,FALSE)=0,"-",VLOOKUP($AK$1,[1]選択肢!$A$1:$J$32,O43,FALSE))</f>
        <v>児童指導員</v>
      </c>
      <c r="P38" s="52"/>
      <c r="Q38" s="52"/>
      <c r="R38" s="52"/>
      <c r="S38" s="52"/>
      <c r="T38" s="53"/>
      <c r="U38" s="51" t="str">
        <f>IF(VLOOKUP($AK$1,[1]選択肢!$A$1:$J$32,U43,FALSE)=0,"-",VLOOKUP($AK$1,[1]選択肢!$A$1:$J$32,U43,FALSE))</f>
        <v>保育士</v>
      </c>
      <c r="V38" s="52"/>
      <c r="W38" s="52"/>
      <c r="X38" s="52"/>
      <c r="Y38" s="52"/>
      <c r="Z38" s="53"/>
      <c r="AA38" s="51" t="str">
        <f>IF(VLOOKUP($AK$1,[1]選択肢!$A$1:$J$32,AA43,FALSE)=0,"-",VLOOKUP($AK$1,[1]選択肢!$A$1:$J$32,AA43,FALSE))</f>
        <v>栄養士</v>
      </c>
      <c r="AB38" s="52"/>
      <c r="AC38" s="52"/>
      <c r="AD38" s="52"/>
      <c r="AE38" s="52"/>
      <c r="AF38" s="53"/>
      <c r="AG38" s="58" t="str">
        <f>IF(VLOOKUP($AK$1,[1]選択肢!$A$1:$J$32,AG43,FALSE)=0,"-",VLOOKUP($AK$1,[1]選択肢!$A$1:$J$32,AG43,FALSE))</f>
        <v>調理員</v>
      </c>
      <c r="AH38" s="58"/>
      <c r="AI38" s="58"/>
      <c r="AJ38" s="58"/>
      <c r="AK38" s="58"/>
      <c r="AL38" s="58" t="str">
        <f>IF(VLOOKUP($AK$1,[1]選択肢!$A$1:$J$32,AL43,FALSE)=0,"-",VLOOKUP($AK$1,[1]選択肢!$A$1:$J$32,AL43,FALSE))</f>
        <v>機能訓練担当職員</v>
      </c>
      <c r="AM38" s="58"/>
      <c r="AN38" s="5"/>
    </row>
    <row r="39" spans="1:41" ht="18" customHeight="1" x14ac:dyDescent="0.55000000000000004">
      <c r="A39" s="5"/>
      <c r="B39" s="14"/>
      <c r="C39" s="30" t="s">
        <v>42</v>
      </c>
      <c r="D39" s="30" t="s">
        <v>43</v>
      </c>
      <c r="E39" s="31" t="s">
        <v>42</v>
      </c>
      <c r="F39" s="59" t="s">
        <v>43</v>
      </c>
      <c r="G39" s="59"/>
      <c r="H39" s="59"/>
      <c r="I39" s="55" t="s">
        <v>42</v>
      </c>
      <c r="J39" s="56"/>
      <c r="K39" s="57"/>
      <c r="L39" s="55" t="s">
        <v>43</v>
      </c>
      <c r="M39" s="56"/>
      <c r="N39" s="57"/>
      <c r="O39" s="55" t="s">
        <v>42</v>
      </c>
      <c r="P39" s="56"/>
      <c r="Q39" s="57"/>
      <c r="R39" s="55" t="s">
        <v>43</v>
      </c>
      <c r="S39" s="56"/>
      <c r="T39" s="57"/>
      <c r="U39" s="55" t="s">
        <v>42</v>
      </c>
      <c r="V39" s="56"/>
      <c r="W39" s="57"/>
      <c r="X39" s="55" t="s">
        <v>43</v>
      </c>
      <c r="Y39" s="56"/>
      <c r="Z39" s="57"/>
      <c r="AA39" s="55" t="s">
        <v>42</v>
      </c>
      <c r="AB39" s="56"/>
      <c r="AC39" s="57"/>
      <c r="AD39" s="55" t="s">
        <v>43</v>
      </c>
      <c r="AE39" s="56"/>
      <c r="AF39" s="57"/>
      <c r="AG39" s="55" t="s">
        <v>42</v>
      </c>
      <c r="AH39" s="56"/>
      <c r="AI39" s="57"/>
      <c r="AJ39" s="55" t="s">
        <v>43</v>
      </c>
      <c r="AK39" s="57"/>
      <c r="AL39" s="31" t="s">
        <v>44</v>
      </c>
      <c r="AM39" s="31" t="s">
        <v>45</v>
      </c>
      <c r="AN39" s="5"/>
    </row>
    <row r="40" spans="1:41" ht="18" customHeight="1" x14ac:dyDescent="0.55000000000000004">
      <c r="A40" s="5"/>
      <c r="B40" s="32" t="s">
        <v>46</v>
      </c>
      <c r="C40" s="31">
        <f>COUNTIFS($AO$12:$AO$31,C$38,$C$12:$C$31,"A",$E$12:$E$31,"*")</f>
        <v>1</v>
      </c>
      <c r="D40" s="31">
        <f>COUNTIFS($AO$12:$AO$31,C$38,$C$12:$C$31,"B",$E$12:$E$31,"*")</f>
        <v>0</v>
      </c>
      <c r="E40" s="31">
        <f>COUNTIFS($AO$12:$AO$31,E$38,$C$12:$C$31,"A",$E$12:$E$31,"*")</f>
        <v>0</v>
      </c>
      <c r="F40" s="55">
        <f>COUNTIFS($AO$12:$AO$31,E$38,$C$12:$C$31,"B",$E$12:$E$31,"*")</f>
        <v>1</v>
      </c>
      <c r="G40" s="56"/>
      <c r="H40" s="57"/>
      <c r="I40" s="55">
        <f>COUNTIFS($AO$12:$AO$31,I$38,$C$12:$C$31,"A",$E$12:$E$31,"*")</f>
        <v>0</v>
      </c>
      <c r="J40" s="56"/>
      <c r="K40" s="57"/>
      <c r="L40" s="55">
        <f>COUNTIFS($AO$12:$AO$31,I$38,$C$12:$C$31,"B",$E$12:$E$31,"*")</f>
        <v>0</v>
      </c>
      <c r="M40" s="56"/>
      <c r="N40" s="57"/>
      <c r="O40" s="55">
        <f>COUNTIFS($AO$12:$AO$31,O$38,$C$12:$C$31,"A",$E$12:$E$31,"*")</f>
        <v>0</v>
      </c>
      <c r="P40" s="56"/>
      <c r="Q40" s="57"/>
      <c r="R40" s="55">
        <f>COUNTIFS($AO$12:$AO$31,O$38,$C$12:$C$31,"B",$E$12:$E$31,"*")</f>
        <v>0</v>
      </c>
      <c r="S40" s="56"/>
      <c r="T40" s="57"/>
      <c r="U40" s="55">
        <f>COUNTIFS($AO$12:$AO$31,U$38,$C$12:$C$31,"A",$E$12:$E$31,"*")</f>
        <v>0</v>
      </c>
      <c r="V40" s="56"/>
      <c r="W40" s="57"/>
      <c r="X40" s="55">
        <f>COUNTIFS($AO$12:$AO$31,U$38,$C$12:$C$31,"B",$E$12:$E$31,"*")</f>
        <v>0</v>
      </c>
      <c r="Y40" s="56"/>
      <c r="Z40" s="57"/>
      <c r="AA40" s="55">
        <f>COUNTIFS($AO$12:$AO$31,AA$38,$C$12:$C$31,"A",$E$12:$E$31,"*")</f>
        <v>0</v>
      </c>
      <c r="AB40" s="56"/>
      <c r="AC40" s="57"/>
      <c r="AD40" s="55">
        <f>COUNTIFS($AO$12:$AO$31,AA$38,$C$12:$C$31,"B",$E$12:$E$31,"*")</f>
        <v>0</v>
      </c>
      <c r="AE40" s="56"/>
      <c r="AF40" s="57"/>
      <c r="AG40" s="55">
        <f>COUNTIFS($AO$12:$AO$31,AG$38,$C$12:$C$31,"A",$E$12:$E$31,"*")</f>
        <v>0</v>
      </c>
      <c r="AH40" s="56"/>
      <c r="AI40" s="57"/>
      <c r="AJ40" s="55">
        <f>COUNTIFS($AO$12:$AO$31,AG$38,$C$12:$C$31,"B",$E$12:$E$31,"*")</f>
        <v>0</v>
      </c>
      <c r="AK40" s="57"/>
      <c r="AL40" s="31">
        <f>COUNTIFS($AO$12:$AO$31,AL$38,$C$12:$C$31,"A",$E$12:$E$31,"*")</f>
        <v>0</v>
      </c>
      <c r="AM40" s="31">
        <f>COUNTIFS($AO$12:$AO$31,AL$38,$C$12:$C$31,"B",$E$12:$E$31,"*")</f>
        <v>0</v>
      </c>
      <c r="AN40" s="5"/>
    </row>
    <row r="41" spans="1:41" ht="18" customHeight="1" x14ac:dyDescent="0.55000000000000004">
      <c r="A41" s="5"/>
      <c r="B41" s="33" t="s">
        <v>47</v>
      </c>
      <c r="C41" s="31">
        <f>COUNTIFS($AO$12:$AO$31,C$38,$C$12:$C$31,"C",$E$12:$E$31,"*")</f>
        <v>0</v>
      </c>
      <c r="D41" s="31">
        <f>COUNTIFS($AO$12:$AO$31,C$38,$C$12:$C$31,"D",$E$12:$E$31,"*")</f>
        <v>0</v>
      </c>
      <c r="E41" s="31">
        <f>COUNTIFS($AO$12:$AO$31,E$38,$C$12:$C$31,"C",$E$12:$E$31,"*")</f>
        <v>0</v>
      </c>
      <c r="F41" s="55">
        <f>COUNTIFS($AO$12:$AO$31,E$38,$C$12:$C$31,"D",$E$12:$E$31,"*")</f>
        <v>0</v>
      </c>
      <c r="G41" s="56"/>
      <c r="H41" s="57"/>
      <c r="I41" s="55">
        <f>COUNTIFS($AO$12:$AO$31,I$38,$C$12:$C$31,"C",$E$12:$E$31,"*")</f>
        <v>1</v>
      </c>
      <c r="J41" s="56"/>
      <c r="K41" s="57"/>
      <c r="L41" s="55">
        <f>COUNTIFS($AO$12:$AO$31,I$38,$C$12:$C$31,"D",$E$12:$E$31,"*")</f>
        <v>0</v>
      </c>
      <c r="M41" s="56"/>
      <c r="N41" s="57"/>
      <c r="O41" s="55">
        <f>COUNTIFS($AO$12:$AO$31,O$38,$C$12:$C$31,"C",$E$12:$E$31,"*")</f>
        <v>0</v>
      </c>
      <c r="P41" s="56"/>
      <c r="Q41" s="57"/>
      <c r="R41" s="55">
        <f>COUNTIFS($AO$12:$AO$31,O$38,$C$12:$C$31,"D",$E$12:$E$31,"*")</f>
        <v>1</v>
      </c>
      <c r="S41" s="56"/>
      <c r="T41" s="57"/>
      <c r="U41" s="55">
        <f>COUNTIFS($AO$12:$AO$31,U$38,$C$12:$C$31,"C",$E$12:$E$31,"*")</f>
        <v>0</v>
      </c>
      <c r="V41" s="56"/>
      <c r="W41" s="57"/>
      <c r="X41" s="55">
        <f>COUNTIFS($AO$12:$AO$31,U$38,$C$12:$C$31,"D",$E$12:$E$31,"*")</f>
        <v>0</v>
      </c>
      <c r="Y41" s="56"/>
      <c r="Z41" s="57"/>
      <c r="AA41" s="55">
        <f>COUNTIFS($AO$12:$AO$31,AA$38,$C$12:$C$31,"C",$E$12:$E$31,"*")</f>
        <v>0</v>
      </c>
      <c r="AB41" s="56"/>
      <c r="AC41" s="57"/>
      <c r="AD41" s="55">
        <f>COUNTIFS($AO$12:$AO$31,AA$38,$C$12:$C$31,"D",$E$12:$E$31,"*")</f>
        <v>0</v>
      </c>
      <c r="AE41" s="56"/>
      <c r="AF41" s="57"/>
      <c r="AG41" s="55">
        <f>COUNTIFS($AO$12:$AO$31,AG$38,$C$12:$C$31,"C",$E$12:$E$31,"*")</f>
        <v>0</v>
      </c>
      <c r="AH41" s="56"/>
      <c r="AI41" s="57"/>
      <c r="AJ41" s="55">
        <f>COUNTIFS($AO$12:$AO$31,AG$38,$C$12:$C$31,"D",$E$12:$E$31,"*")</f>
        <v>0</v>
      </c>
      <c r="AK41" s="57"/>
      <c r="AL41" s="31">
        <f>COUNTIFS($AO$12:$AO$31,AL$38,$C$12:$C$31,"C",$E$12:$E$31,"*")</f>
        <v>0</v>
      </c>
      <c r="AM41" s="31">
        <f>COUNTIFS($AO$12:$AO$31,AL$38,$C$12:$C$31,"D",$E$12:$E$31,"*")</f>
        <v>0</v>
      </c>
      <c r="AN41" s="5"/>
    </row>
    <row r="42" spans="1:41" ht="25" customHeight="1" x14ac:dyDescent="0.55000000000000004">
      <c r="A42" s="5"/>
      <c r="B42" s="33" t="s">
        <v>48</v>
      </c>
      <c r="C42" s="51" t="str">
        <f>IF($AK$3="４週",SUMIFS($AK$12:$AK$31,$AO$12:$AO$31,C38)/4/$AH$6,IF($AK$3="歴月",SUMIFS($AK$12:$AK$31,$AO$12:$AO$31,C38)/$AL$6,"記載する期間を選択してください"))</f>
        <v>記載する期間を選択してください</v>
      </c>
      <c r="D42" s="53"/>
      <c r="E42" s="51" t="str">
        <f>IF($AK$3="４週",SUMIFS($AK$12:$AK$31,$AO$12:$AO$31,E38)/4/$AH$6,IF($AK$3="歴月",SUMIFS($AK$12:$AK$31,$AO$12:$AO$31,E38)/$AL$6,"記載する期間を選択してください"))</f>
        <v>記載する期間を選択してください</v>
      </c>
      <c r="F42" s="52"/>
      <c r="G42" s="52"/>
      <c r="H42" s="53"/>
      <c r="I42" s="51" t="str">
        <f>IF($AK$3="４週",SUMIFS($AK$12:$AK$31,$AO$12:$AO$31,I38)/4/$AH$6,IF($AK$3="歴月",SUMIFS($AK$12:$AK$31,$AO$12:$AO$31,I38)/$AL$6,"記載する期間を選択してください"))</f>
        <v>記載する期間を選択してください</v>
      </c>
      <c r="J42" s="52"/>
      <c r="K42" s="52"/>
      <c r="L42" s="52"/>
      <c r="M42" s="52"/>
      <c r="N42" s="53"/>
      <c r="O42" s="51" t="str">
        <f>IF($AK$3="４週",SUMIFS($AK$12:$AK$31,$AO$12:$AO$31,O38)/4/$AH$6,IF($AK$3="歴月",SUMIFS($AK$12:$AK$31,$AO$12:$AO$31,O38)/$AL$6,"記載する期間を選択してください"))</f>
        <v>記載する期間を選択してください</v>
      </c>
      <c r="P42" s="52"/>
      <c r="Q42" s="52"/>
      <c r="R42" s="52"/>
      <c r="S42" s="52"/>
      <c r="T42" s="53"/>
      <c r="U42" s="51" t="str">
        <f>IF($AK$3="４週",SUMIFS($AK$12:$AK$31,$AO$12:$AO$31,U38)/4/$AH$6,IF($AK$3="歴月",SUMIFS($AK$12:$AK$31,$AO$12:$AO$31,U38)/$AL$6,"記載する期間を選択してください"))</f>
        <v>記載する期間を選択してください</v>
      </c>
      <c r="V42" s="52"/>
      <c r="W42" s="52"/>
      <c r="X42" s="52"/>
      <c r="Y42" s="52"/>
      <c r="Z42" s="53"/>
      <c r="AA42" s="51" t="str">
        <f>IF($AK$3="４週",SUMIFS($AK$12:$AK$31,$AO$12:$AO$31,AA38)/4/$AH$6,IF($AK$3="歴月",SUMIFS($AK$12:$AK$31,$AO$12:$AO$31,AA38)/$AL$6,"記載する期間を選択してください"))</f>
        <v>記載する期間を選択してください</v>
      </c>
      <c r="AB42" s="52"/>
      <c r="AC42" s="52"/>
      <c r="AD42" s="52"/>
      <c r="AE42" s="52"/>
      <c r="AF42" s="53"/>
      <c r="AG42" s="51" t="str">
        <f>IF($AK$3="４週",SUMIFS($AK$12:$AK$31,$AO$12:$AO$31,AG38)/4/$AH$6,IF($AK$3="歴月",SUMIFS($AK$12:$AK$31,$AO$12:$AO$31,AG38)/$AL$6,"記載する期間を選択してください"))</f>
        <v>記載する期間を選択してください</v>
      </c>
      <c r="AH42" s="52"/>
      <c r="AI42" s="52"/>
      <c r="AJ42" s="52"/>
      <c r="AK42" s="53"/>
      <c r="AL42" s="51" t="str">
        <f>IF($AK$3="４週",SUMIFS($AK$12:$AK$31,$AO$12:$AO$31,AL38)/4/$AH$6,IF($AK$3="歴月",SUMIFS($AK$12:$AK$31,$AO$12:$AO$31,AL38)/$AL$6,"記載する期間を選択してください"))</f>
        <v>記載する期間を選択してください</v>
      </c>
      <c r="AM42" s="53"/>
      <c r="AN42" s="5"/>
    </row>
    <row r="43" spans="1:41" ht="5.15" customHeight="1" x14ac:dyDescent="0.55000000000000004">
      <c r="A43" s="5"/>
      <c r="B43" s="8"/>
      <c r="C43" s="34">
        <v>2</v>
      </c>
      <c r="D43" s="34"/>
      <c r="E43" s="34">
        <v>3</v>
      </c>
      <c r="F43" s="34"/>
      <c r="G43" s="34"/>
      <c r="H43" s="34"/>
      <c r="I43" s="34">
        <v>4</v>
      </c>
      <c r="J43" s="34"/>
      <c r="K43" s="34"/>
      <c r="L43" s="34"/>
      <c r="M43" s="34"/>
      <c r="N43" s="34"/>
      <c r="O43" s="34">
        <v>5</v>
      </c>
      <c r="P43" s="34"/>
      <c r="Q43" s="34"/>
      <c r="R43" s="34"/>
      <c r="S43" s="34"/>
      <c r="T43" s="34"/>
      <c r="U43" s="34">
        <v>6</v>
      </c>
      <c r="V43" s="34"/>
      <c r="W43" s="34"/>
      <c r="X43" s="34"/>
      <c r="Y43" s="34"/>
      <c r="Z43" s="34"/>
      <c r="AA43" s="34">
        <v>7</v>
      </c>
      <c r="AB43" s="34"/>
      <c r="AC43" s="34"/>
      <c r="AD43" s="34"/>
      <c r="AE43" s="34"/>
      <c r="AF43" s="34"/>
      <c r="AG43" s="34">
        <v>8</v>
      </c>
      <c r="AH43" s="34"/>
      <c r="AI43" s="34"/>
      <c r="AJ43" s="34"/>
      <c r="AK43" s="34"/>
      <c r="AL43" s="34">
        <v>9</v>
      </c>
      <c r="AM43" s="35"/>
      <c r="AN43" s="5"/>
    </row>
    <row r="44" spans="1:41" ht="19.5" customHeight="1" x14ac:dyDescent="0.55000000000000004">
      <c r="A44" s="5"/>
      <c r="B44" s="14"/>
      <c r="C44" s="58" t="str">
        <f>IF(VLOOKUP($AK$1,[1]選択肢!$A:$Z,C49,FALSE)=0,"-",VLOOKUP($AK$1,[1]選択肢!$A:$Z,C49,FALSE))</f>
        <v>看護職員</v>
      </c>
      <c r="D44" s="58"/>
      <c r="E44" s="58" t="str">
        <f>IF(VLOOKUP($AK$1,[1]選択肢!$A:$Z,E49,FALSE)=0,"-",VLOOKUP($AK$1,[1]選択肢!$A:$Z,E49,FALSE))</f>
        <v>その他職員</v>
      </c>
      <c r="F44" s="58"/>
      <c r="G44" s="58"/>
      <c r="H44" s="58"/>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5"/>
      <c r="AN44" s="5"/>
    </row>
    <row r="45" spans="1:41" ht="19.5" customHeight="1" x14ac:dyDescent="0.55000000000000004">
      <c r="A45" s="5"/>
      <c r="B45" s="14"/>
      <c r="C45" s="31" t="s">
        <v>42</v>
      </c>
      <c r="D45" s="31" t="s">
        <v>43</v>
      </c>
      <c r="E45" s="31" t="s">
        <v>42</v>
      </c>
      <c r="F45" s="59" t="s">
        <v>43</v>
      </c>
      <c r="G45" s="59"/>
      <c r="H45" s="59"/>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5"/>
      <c r="AN45" s="5"/>
    </row>
    <row r="46" spans="1:41" ht="19.5" customHeight="1" x14ac:dyDescent="0.55000000000000004">
      <c r="A46" s="5"/>
      <c r="B46" s="32" t="s">
        <v>46</v>
      </c>
      <c r="C46" s="31">
        <f>COUNTIFS($AO$11:$AO$30,C$44,$C$11:$C$30,"A",$E$11:$E$30,"*")</f>
        <v>0</v>
      </c>
      <c r="D46" s="31">
        <f>COUNTIFS($AO$11:$AO$30,C$44,$C$11:$C$30,"B",$E$11:$E$30,"*")</f>
        <v>0</v>
      </c>
      <c r="E46" s="31">
        <f>COUNTIFS($AO$11:$AO$30,E$44,$C$11:$C$30,"A",$E$11:$E$30,"*")</f>
        <v>0</v>
      </c>
      <c r="F46" s="55">
        <f>COUNTIFS($AO$11:$AO$30,E$44,$C$11:$C$30,"B",$E$11:$E$30,"*")</f>
        <v>1</v>
      </c>
      <c r="G46" s="56"/>
      <c r="H46" s="57"/>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5"/>
      <c r="AN46" s="5"/>
    </row>
    <row r="47" spans="1:41" ht="19.5" customHeight="1" x14ac:dyDescent="0.55000000000000004">
      <c r="A47" s="5"/>
      <c r="B47" s="33" t="s">
        <v>47</v>
      </c>
      <c r="C47" s="31">
        <f>COUNTIFS($AO$11:$AO$30,C$44,$C$11:$C$30,"C",$E$11:$E$30,"*")</f>
        <v>0</v>
      </c>
      <c r="D47" s="31">
        <f>COUNTIFS($AO$11:$AO$30,C$44,$C$11:$C$30,"D",$E$11:$E$30,"*")</f>
        <v>0</v>
      </c>
      <c r="E47" s="31">
        <f>COUNTIFS($AO$11:$AO$30,E$44,$C$11:$C$30,"C",$E$11:$E$30,"*")</f>
        <v>0</v>
      </c>
      <c r="F47" s="55">
        <f>COUNTIFS($AO$11:$AO$30,E$44,$C$11:$C$30,"D",$E$11:$E$30,"*")</f>
        <v>0</v>
      </c>
      <c r="G47" s="56"/>
      <c r="H47" s="57"/>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5"/>
      <c r="AN47" s="5"/>
    </row>
    <row r="48" spans="1:41" ht="19.5" customHeight="1" x14ac:dyDescent="0.55000000000000004">
      <c r="A48" s="5"/>
      <c r="B48" s="33" t="s">
        <v>48</v>
      </c>
      <c r="C48" s="51" t="str">
        <f>IF($AK$3="４週",SUMIFS($AK$12:$AK$31,$AO$12:$AO$31,C44)/4/$AH$6,IF($AK$3="歴月",SUMIFS($AK$12:$AK$31,$AO$12:$AO$31,C44)/$AL$6,"記載する期間を選択してください"))</f>
        <v>記載する期間を選択してください</v>
      </c>
      <c r="D48" s="53"/>
      <c r="E48" s="51" t="str">
        <f>IF($AK$3="４週",SUMIFS($AK$12:$AK$31,$AO$12:$AO$31,E44)/4/$AH$6,IF($AK$3="歴月",SUMIFS($AK$12:$AK$31,$AO$12:$AO$31,E44)/$AL$6,"記載する期間を選択してください"))</f>
        <v>記載する期間を選択してください</v>
      </c>
      <c r="F48" s="52"/>
      <c r="G48" s="52"/>
      <c r="H48" s="53"/>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5"/>
      <c r="AN48" s="5"/>
    </row>
    <row r="49" spans="1:40" ht="3" customHeight="1" x14ac:dyDescent="0.55000000000000004">
      <c r="A49" s="5"/>
      <c r="B49" s="8"/>
      <c r="C49" s="34">
        <v>10</v>
      </c>
      <c r="D49" s="34"/>
      <c r="E49" s="34">
        <f>C49+1</f>
        <v>11</v>
      </c>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5"/>
      <c r="AN49" s="5"/>
    </row>
    <row r="50" spans="1:40" ht="15" customHeight="1" x14ac:dyDescent="0.55000000000000004">
      <c r="A50" s="28" t="s">
        <v>49</v>
      </c>
      <c r="B50" s="36"/>
      <c r="C50" s="37"/>
      <c r="D50" s="37"/>
      <c r="E50" s="37"/>
      <c r="F50" s="38"/>
      <c r="G50" s="37"/>
      <c r="H50" s="34"/>
      <c r="I50" s="34"/>
      <c r="J50" s="34"/>
      <c r="K50" s="34"/>
      <c r="L50" s="34"/>
      <c r="M50" s="34"/>
      <c r="N50" s="34"/>
      <c r="O50" s="34"/>
      <c r="P50" s="34"/>
      <c r="Q50" s="34"/>
      <c r="R50" s="34">
        <v>6</v>
      </c>
      <c r="S50" s="34"/>
      <c r="T50" s="34"/>
      <c r="U50" s="34"/>
      <c r="V50" s="34"/>
      <c r="W50" s="34"/>
      <c r="X50" s="34">
        <v>7</v>
      </c>
      <c r="Y50" s="34"/>
      <c r="Z50" s="34"/>
      <c r="AA50" s="34"/>
      <c r="AB50" s="34"/>
      <c r="AC50" s="34"/>
      <c r="AD50" s="34">
        <v>8</v>
      </c>
      <c r="AE50" s="34"/>
      <c r="AF50" s="34"/>
      <c r="AG50" s="39"/>
      <c r="AH50" s="39"/>
      <c r="AI50" s="39"/>
      <c r="AJ50" s="39">
        <v>9</v>
      </c>
      <c r="AK50" s="40"/>
      <c r="AL50" s="40"/>
      <c r="AM50" s="5"/>
    </row>
    <row r="51" spans="1:40" s="28" customFormat="1" ht="15" customHeight="1" x14ac:dyDescent="0.55000000000000004">
      <c r="A51" s="28" t="s">
        <v>50</v>
      </c>
      <c r="B51" s="41"/>
      <c r="C51" s="41"/>
      <c r="D51" s="41"/>
      <c r="E51" s="41"/>
      <c r="F51" s="41"/>
      <c r="G51" s="41"/>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row>
    <row r="52" spans="1:40" s="28" customFormat="1" ht="15" customHeight="1" x14ac:dyDescent="0.55000000000000004">
      <c r="A52" s="28" t="s">
        <v>51</v>
      </c>
      <c r="B52" s="41"/>
      <c r="C52" s="41"/>
      <c r="D52" s="41"/>
      <c r="E52" s="41"/>
      <c r="F52" s="41"/>
      <c r="G52" s="41"/>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row>
    <row r="53" spans="1:40" s="28" customFormat="1" ht="15" customHeight="1" x14ac:dyDescent="0.55000000000000004">
      <c r="A53" s="41" t="s">
        <v>88</v>
      </c>
      <c r="C53" s="41"/>
      <c r="D53" s="41"/>
      <c r="E53" s="41"/>
      <c r="F53" s="41"/>
      <c r="G53" s="41"/>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row>
    <row r="54" spans="1:40" s="28" customFormat="1" ht="15" customHeight="1" x14ac:dyDescent="0.55000000000000004">
      <c r="A54" s="28" t="s">
        <v>52</v>
      </c>
      <c r="B54" s="41"/>
      <c r="C54" s="41"/>
      <c r="D54" s="41"/>
      <c r="E54" s="41"/>
      <c r="F54" s="41"/>
      <c r="G54" s="41"/>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row>
    <row r="55" spans="1:40" s="28" customFormat="1" ht="15" customHeight="1" x14ac:dyDescent="0.55000000000000004">
      <c r="A55" s="28" t="s">
        <v>53</v>
      </c>
      <c r="B55" s="41"/>
      <c r="C55" s="41"/>
      <c r="D55" s="41"/>
      <c r="E55" s="41"/>
      <c r="F55" s="41"/>
      <c r="G55" s="41"/>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row>
    <row r="56" spans="1:40" ht="15" customHeight="1" x14ac:dyDescent="0.55000000000000004">
      <c r="A56" s="28" t="s">
        <v>54</v>
      </c>
      <c r="B56" s="42"/>
      <c r="C56" s="28"/>
      <c r="D56" s="28"/>
      <c r="E56" s="28"/>
      <c r="F56" s="28"/>
      <c r="G56" s="28"/>
    </row>
    <row r="57" spans="1:40" ht="15" customHeight="1" x14ac:dyDescent="0.55000000000000004">
      <c r="A57" s="28" t="s">
        <v>55</v>
      </c>
      <c r="B57" s="42"/>
      <c r="C57" s="28"/>
      <c r="D57" s="28"/>
      <c r="E57" s="28"/>
      <c r="F57" s="28"/>
      <c r="G57" s="28"/>
    </row>
    <row r="58" spans="1:40" ht="15" customHeight="1" x14ac:dyDescent="0.55000000000000004">
      <c r="A58" s="28"/>
      <c r="B58" s="32" t="s">
        <v>56</v>
      </c>
      <c r="C58" s="54" t="s">
        <v>57</v>
      </c>
      <c r="D58" s="54"/>
      <c r="E58" s="54"/>
      <c r="F58" s="28"/>
      <c r="G58" s="28"/>
    </row>
    <row r="59" spans="1:40" ht="15" customHeight="1" x14ac:dyDescent="0.55000000000000004">
      <c r="A59" s="28"/>
      <c r="B59" s="43" t="s">
        <v>27</v>
      </c>
      <c r="C59" s="50" t="s">
        <v>58</v>
      </c>
      <c r="D59" s="50"/>
      <c r="E59" s="50"/>
      <c r="F59" s="28"/>
      <c r="G59" s="28"/>
    </row>
    <row r="60" spans="1:40" ht="15" customHeight="1" x14ac:dyDescent="0.55000000000000004">
      <c r="A60" s="28"/>
      <c r="B60" s="43" t="s">
        <v>29</v>
      </c>
      <c r="C60" s="50" t="s">
        <v>59</v>
      </c>
      <c r="D60" s="50"/>
      <c r="E60" s="50"/>
      <c r="F60" s="28"/>
      <c r="G60" s="28"/>
    </row>
    <row r="61" spans="1:40" ht="15" customHeight="1" x14ac:dyDescent="0.55000000000000004">
      <c r="A61" s="28"/>
      <c r="B61" s="43" t="s">
        <v>30</v>
      </c>
      <c r="C61" s="50" t="s">
        <v>60</v>
      </c>
      <c r="D61" s="50"/>
      <c r="E61" s="50"/>
      <c r="F61" s="28"/>
      <c r="G61" s="28"/>
    </row>
    <row r="62" spans="1:40" ht="15" customHeight="1" x14ac:dyDescent="0.55000000000000004">
      <c r="A62" s="28"/>
      <c r="B62" s="43" t="s">
        <v>32</v>
      </c>
      <c r="C62" s="50" t="s">
        <v>61</v>
      </c>
      <c r="D62" s="50"/>
      <c r="E62" s="50"/>
      <c r="F62" s="28"/>
      <c r="G62" s="28"/>
    </row>
    <row r="63" spans="1:40" ht="15" customHeight="1" x14ac:dyDescent="0.55000000000000004">
      <c r="A63" s="28"/>
      <c r="B63" s="28" t="s">
        <v>62</v>
      </c>
      <c r="C63" s="28"/>
      <c r="D63" s="28"/>
      <c r="E63" s="28"/>
      <c r="F63" s="28"/>
      <c r="G63" s="28"/>
    </row>
    <row r="64" spans="1:40" ht="15" customHeight="1" x14ac:dyDescent="0.55000000000000004">
      <c r="A64" s="28"/>
      <c r="B64" s="28" t="s">
        <v>63</v>
      </c>
      <c r="C64" s="28"/>
      <c r="D64" s="28"/>
      <c r="E64" s="28"/>
      <c r="F64" s="28"/>
      <c r="G64" s="28"/>
    </row>
    <row r="65" spans="1:7" ht="15" customHeight="1" x14ac:dyDescent="0.55000000000000004">
      <c r="A65" s="28"/>
      <c r="B65" s="28" t="s">
        <v>64</v>
      </c>
      <c r="C65" s="28"/>
      <c r="D65" s="28"/>
      <c r="E65" s="28"/>
      <c r="F65" s="28"/>
      <c r="G65" s="28"/>
    </row>
    <row r="66" spans="1:7" ht="15" customHeight="1" x14ac:dyDescent="0.55000000000000004">
      <c r="A66" s="28" t="s">
        <v>65</v>
      </c>
      <c r="B66" s="42"/>
      <c r="C66" s="28"/>
      <c r="D66" s="28"/>
      <c r="E66" s="28"/>
      <c r="F66" s="28"/>
      <c r="G66" s="28"/>
    </row>
    <row r="67" spans="1:7" ht="15" customHeight="1" x14ac:dyDescent="0.55000000000000004">
      <c r="A67" s="28" t="s">
        <v>89</v>
      </c>
      <c r="B67" s="42"/>
      <c r="C67" s="28"/>
      <c r="D67" s="28"/>
      <c r="E67" s="28"/>
      <c r="F67" s="28"/>
      <c r="G67" s="28"/>
    </row>
    <row r="68" spans="1:7" ht="15" customHeight="1" x14ac:dyDescent="0.55000000000000004">
      <c r="A68" s="28" t="s">
        <v>67</v>
      </c>
      <c r="B68" s="42"/>
      <c r="C68" s="28"/>
      <c r="D68" s="28"/>
      <c r="E68" s="28"/>
      <c r="F68" s="28"/>
      <c r="G68" s="28"/>
    </row>
    <row r="69" spans="1:7" ht="15" customHeight="1" x14ac:dyDescent="0.55000000000000004">
      <c r="A69" s="28" t="s">
        <v>68</v>
      </c>
      <c r="B69" s="42"/>
      <c r="C69" s="28"/>
      <c r="D69" s="28"/>
      <c r="E69" s="28"/>
      <c r="F69" s="28"/>
      <c r="G69" s="28"/>
    </row>
    <row r="70" spans="1:7" ht="15" customHeight="1" x14ac:dyDescent="0.55000000000000004">
      <c r="A70" s="28" t="s">
        <v>69</v>
      </c>
      <c r="B70" s="42"/>
      <c r="C70" s="28"/>
      <c r="D70" s="28"/>
      <c r="E70" s="28"/>
      <c r="F70" s="28"/>
      <c r="G70" s="28"/>
    </row>
    <row r="71" spans="1:7" ht="15" customHeight="1" x14ac:dyDescent="0.55000000000000004">
      <c r="A71" s="28" t="s">
        <v>70</v>
      </c>
      <c r="B71" s="42"/>
      <c r="C71" s="28"/>
      <c r="D71" s="28"/>
      <c r="E71" s="28"/>
      <c r="F71" s="28"/>
      <c r="G71" s="28"/>
    </row>
    <row r="72" spans="1:7" ht="15" customHeight="1" x14ac:dyDescent="0.55000000000000004">
      <c r="A72" s="28"/>
      <c r="B72" s="28" t="s">
        <v>71</v>
      </c>
      <c r="C72" s="28"/>
      <c r="D72" s="28"/>
      <c r="E72" s="28"/>
      <c r="F72" s="28"/>
      <c r="G72" s="28"/>
    </row>
    <row r="73" spans="1:7" ht="15" customHeight="1" x14ac:dyDescent="0.55000000000000004">
      <c r="A73" s="28"/>
      <c r="B73" s="28" t="s">
        <v>72</v>
      </c>
      <c r="C73" s="28"/>
      <c r="D73" s="28"/>
      <c r="E73" s="28"/>
      <c r="F73" s="28"/>
      <c r="G73" s="28"/>
    </row>
    <row r="74" spans="1:7" ht="15" customHeight="1" x14ac:dyDescent="0.55000000000000004">
      <c r="A74" s="28" t="s">
        <v>73</v>
      </c>
      <c r="B74" s="42"/>
      <c r="C74" s="28"/>
      <c r="D74" s="28"/>
      <c r="E74" s="28"/>
      <c r="F74" s="28"/>
      <c r="G74" s="28"/>
    </row>
    <row r="75" spans="1:7" ht="15" customHeight="1" x14ac:dyDescent="0.55000000000000004">
      <c r="A75" s="28" t="s">
        <v>74</v>
      </c>
      <c r="B75" s="42"/>
      <c r="C75" s="28"/>
      <c r="D75" s="28"/>
      <c r="E75" s="28"/>
      <c r="F75" s="28"/>
      <c r="G75" s="28"/>
    </row>
    <row r="76" spans="1:7" ht="15" customHeight="1" x14ac:dyDescent="0.55000000000000004">
      <c r="A76" s="28" t="s">
        <v>75</v>
      </c>
      <c r="B76" s="42"/>
      <c r="C76" s="28"/>
      <c r="D76" s="28"/>
      <c r="E76" s="28"/>
      <c r="F76" s="28"/>
      <c r="G76" s="28"/>
    </row>
    <row r="77" spans="1:7" ht="15" customHeight="1" x14ac:dyDescent="0.55000000000000004">
      <c r="A77" s="28" t="s">
        <v>76</v>
      </c>
      <c r="B77" s="42"/>
      <c r="C77" s="28"/>
      <c r="D77" s="28"/>
      <c r="E77" s="28"/>
      <c r="F77" s="28"/>
      <c r="G77" s="28"/>
    </row>
    <row r="78" spans="1:7" ht="15" customHeight="1" x14ac:dyDescent="0.55000000000000004">
      <c r="A78" s="28" t="s">
        <v>77</v>
      </c>
      <c r="B78" s="42"/>
      <c r="C78" s="28"/>
      <c r="D78" s="28"/>
      <c r="E78" s="28"/>
      <c r="F78" s="28"/>
      <c r="G78" s="28"/>
    </row>
    <row r="79" spans="1:7" ht="15" customHeight="1" x14ac:dyDescent="0.55000000000000004">
      <c r="A79" s="28" t="s">
        <v>78</v>
      </c>
      <c r="B79" s="42"/>
      <c r="C79" s="28"/>
      <c r="D79" s="28"/>
      <c r="E79" s="28"/>
      <c r="F79" s="28"/>
      <c r="G79" s="28"/>
    </row>
    <row r="80" spans="1:7" ht="15" customHeight="1" x14ac:dyDescent="0.55000000000000004">
      <c r="A80" s="28" t="s">
        <v>79</v>
      </c>
      <c r="B80" s="42"/>
      <c r="C80" s="28"/>
      <c r="D80" s="28"/>
      <c r="E80" s="28"/>
      <c r="F80" s="28"/>
      <c r="G80" s="28"/>
    </row>
  </sheetData>
  <mergeCells count="109">
    <mergeCell ref="AK1:AN1"/>
    <mergeCell ref="M2:P2"/>
    <mergeCell ref="Q2:R2"/>
    <mergeCell ref="S2:T2"/>
    <mergeCell ref="U2:V2"/>
    <mergeCell ref="AK2:AN2"/>
    <mergeCell ref="AK3:AN3"/>
    <mergeCell ref="AK4:AN4"/>
    <mergeCell ref="AK5:AN5"/>
    <mergeCell ref="AH6:AJ6"/>
    <mergeCell ref="A8:A11"/>
    <mergeCell ref="B8:B9"/>
    <mergeCell ref="C8:C11"/>
    <mergeCell ref="D8:D11"/>
    <mergeCell ref="E8:E11"/>
    <mergeCell ref="F8:AJ8"/>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M23:AN23"/>
    <mergeCell ref="AM24:AN24"/>
    <mergeCell ref="AM25:AN25"/>
    <mergeCell ref="AM26:AN26"/>
    <mergeCell ref="AM27:AN27"/>
    <mergeCell ref="AM28:AN28"/>
    <mergeCell ref="AM17:AN17"/>
    <mergeCell ref="AM18:AN18"/>
    <mergeCell ref="AM19:AN19"/>
    <mergeCell ref="AM20:AN20"/>
    <mergeCell ref="AM21:AN21"/>
    <mergeCell ref="AM22:AN22"/>
    <mergeCell ref="C38:D38"/>
    <mergeCell ref="E38:H38"/>
    <mergeCell ref="I38:N38"/>
    <mergeCell ref="O38:T38"/>
    <mergeCell ref="U38:Z38"/>
    <mergeCell ref="AA38:AF38"/>
    <mergeCell ref="AM29:AN29"/>
    <mergeCell ref="AM30:AN30"/>
    <mergeCell ref="AM31:AN31"/>
    <mergeCell ref="A32:E32"/>
    <mergeCell ref="AM32:AN33"/>
    <mergeCell ref="A33:E33"/>
    <mergeCell ref="AG38:AK38"/>
    <mergeCell ref="AL38:AM38"/>
    <mergeCell ref="F39:H39"/>
    <mergeCell ref="I39:K39"/>
    <mergeCell ref="L39:N39"/>
    <mergeCell ref="O39:Q39"/>
    <mergeCell ref="R39:T39"/>
    <mergeCell ref="U39:W39"/>
    <mergeCell ref="X39:Z39"/>
    <mergeCell ref="AA39:AC39"/>
    <mergeCell ref="AD39:AF39"/>
    <mergeCell ref="AG39:AI39"/>
    <mergeCell ref="AJ39:AK39"/>
    <mergeCell ref="F40:H40"/>
    <mergeCell ref="I40:K40"/>
    <mergeCell ref="L40:N40"/>
    <mergeCell ref="O40:Q40"/>
    <mergeCell ref="R40:T40"/>
    <mergeCell ref="U40:W40"/>
    <mergeCell ref="X40:Z40"/>
    <mergeCell ref="AA40:AC40"/>
    <mergeCell ref="AD40:AF40"/>
    <mergeCell ref="AG40:AI40"/>
    <mergeCell ref="AJ40:AK40"/>
    <mergeCell ref="F41:H41"/>
    <mergeCell ref="I41:K41"/>
    <mergeCell ref="L41:N41"/>
    <mergeCell ref="O41:Q41"/>
    <mergeCell ref="R41:T41"/>
    <mergeCell ref="U41:W41"/>
    <mergeCell ref="AA42:AF42"/>
    <mergeCell ref="AG42:AK42"/>
    <mergeCell ref="AL42:AM42"/>
    <mergeCell ref="C44:D44"/>
    <mergeCell ref="E44:H44"/>
    <mergeCell ref="F45:H45"/>
    <mergeCell ref="X41:Z41"/>
    <mergeCell ref="AA41:AC41"/>
    <mergeCell ref="AD41:AF41"/>
    <mergeCell ref="AG41:AI41"/>
    <mergeCell ref="AJ41:AK41"/>
    <mergeCell ref="C42:D42"/>
    <mergeCell ref="E42:H42"/>
    <mergeCell ref="I42:N42"/>
    <mergeCell ref="O42:T42"/>
    <mergeCell ref="U42:Z42"/>
    <mergeCell ref="C60:E60"/>
    <mergeCell ref="C61:E61"/>
    <mergeCell ref="C62:E62"/>
    <mergeCell ref="F46:H46"/>
    <mergeCell ref="F47:H47"/>
    <mergeCell ref="C48:D48"/>
    <mergeCell ref="E48:H48"/>
    <mergeCell ref="C58:E58"/>
    <mergeCell ref="C59:E59"/>
  </mergeCells>
  <phoneticPr fontId="21"/>
  <dataValidations count="5">
    <dataValidation allowBlank="1" showInputMessage="1" sqref="B12:B13" xr:uid="{1A28C141-224D-40D4-8721-84263BEE648A}"/>
    <dataValidation type="list" allowBlank="1" showInputMessage="1" sqref="B14:B31" xr:uid="{B549C10E-5B1C-4278-AFE5-0B4410310729}">
      <formula1>INDIRECT($AK$1)</formula1>
    </dataValidation>
    <dataValidation type="list" allowBlank="1" showInputMessage="1" showErrorMessage="1" sqref="AK3:AN3" xr:uid="{3ABBE0FD-8809-489C-A62D-35704BCD6FC3}">
      <formula1>"４週,暦月"</formula1>
    </dataValidation>
    <dataValidation type="list" allowBlank="1" showInputMessage="1" showErrorMessage="1" sqref="AK4:AN4" xr:uid="{51C3D6C6-F3E0-4D08-8C6A-1EECD0C14618}">
      <formula1>"予定,実績"</formula1>
    </dataValidation>
    <dataValidation type="list" allowBlank="1" showInputMessage="1" showErrorMessage="1" sqref="C12:C31" xr:uid="{0761F150-9A61-4897-ADC3-0D36DB89A098}">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67" fitToWidth="0" fitToHeight="0" orientation="landscape" r:id="rId1"/>
  <headerFooter alignWithMargins="0">
    <oddHeader>&amp;L&amp;"ＭＳ ゴシック,標準"&amp;10（参考様式）</oddHeader>
  </headerFooter>
  <rowBreaks count="1" manualBreakCount="1">
    <brk id="35"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A813B-4B0A-4522-BDBC-AF3428F2362F}">
  <dimension ref="A1:AN72"/>
  <sheetViews>
    <sheetView showGridLines="0" view="pageBreakPreview" zoomScaleNormal="100" zoomScaleSheetLayoutView="100" workbookViewId="0">
      <selection activeCell="D26" sqref="D25:D26"/>
    </sheetView>
  </sheetViews>
  <sheetFormatPr defaultColWidth="8.25" defaultRowHeight="21" customHeight="1" x14ac:dyDescent="0.55000000000000004"/>
  <cols>
    <col min="1" max="1" width="2.58203125" style="8" customWidth="1"/>
    <col min="2" max="2" width="14.25" style="2" customWidth="1"/>
    <col min="3" max="3" width="6.58203125" style="8" customWidth="1"/>
    <col min="4" max="5" width="7.58203125" style="8" customWidth="1"/>
    <col min="6" max="36" width="2.58203125" style="8" customWidth="1"/>
    <col min="37" max="37" width="6.58203125" style="8" customWidth="1"/>
    <col min="38" max="39" width="7.58203125" style="8" customWidth="1"/>
    <col min="40" max="40" width="5.58203125" style="8" customWidth="1"/>
    <col min="41" max="16384" width="8.25" style="8"/>
  </cols>
  <sheetData>
    <row r="1" spans="1:40" ht="20.149999999999999" customHeight="1" x14ac:dyDescent="0.55000000000000004">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78" t="s">
        <v>94</v>
      </c>
      <c r="AL1" s="78"/>
      <c r="AM1" s="78"/>
      <c r="AN1" s="78"/>
    </row>
    <row r="2" spans="1:40" ht="18" customHeight="1" x14ac:dyDescent="0.55000000000000004">
      <c r="A2" s="5"/>
      <c r="B2" s="9"/>
      <c r="C2" s="9"/>
      <c r="D2" s="9"/>
      <c r="E2" s="9"/>
      <c r="F2" s="9"/>
      <c r="G2" s="9"/>
      <c r="H2" s="9"/>
      <c r="I2" s="9"/>
      <c r="J2" s="9"/>
      <c r="K2" s="9"/>
      <c r="L2" s="9"/>
      <c r="M2" s="79">
        <v>2026</v>
      </c>
      <c r="N2" s="79"/>
      <c r="O2" s="79"/>
      <c r="P2" s="79"/>
      <c r="Q2" s="80" t="s">
        <v>3</v>
      </c>
      <c r="R2" s="80"/>
      <c r="S2" s="79">
        <v>4</v>
      </c>
      <c r="T2" s="79"/>
      <c r="U2" s="80" t="s">
        <v>4</v>
      </c>
      <c r="V2" s="80"/>
      <c r="W2" s="9"/>
      <c r="X2" s="9"/>
      <c r="Y2" s="9"/>
      <c r="Z2" s="5"/>
      <c r="AA2" s="5"/>
      <c r="AC2" s="7"/>
      <c r="AD2" s="9"/>
      <c r="AE2" s="9"/>
      <c r="AF2" s="9"/>
      <c r="AG2" s="9"/>
      <c r="AH2" s="9"/>
      <c r="AI2" s="7" t="s">
        <v>5</v>
      </c>
      <c r="AJ2" s="7"/>
      <c r="AK2" s="81"/>
      <c r="AL2" s="81"/>
      <c r="AM2" s="81"/>
      <c r="AN2" s="81"/>
    </row>
    <row r="3" spans="1:40" ht="18" customHeight="1" x14ac:dyDescent="0.55000000000000004">
      <c r="A3" s="10"/>
      <c r="B3" s="10"/>
      <c r="C3" s="10"/>
      <c r="D3" s="10"/>
      <c r="E3" s="10"/>
      <c r="F3" s="10"/>
      <c r="G3" s="10"/>
      <c r="H3" s="10"/>
      <c r="I3" s="10"/>
      <c r="J3" s="10"/>
      <c r="K3" s="10"/>
      <c r="L3" s="10"/>
      <c r="M3" s="10"/>
      <c r="N3" s="10"/>
      <c r="O3" s="10"/>
      <c r="P3" s="10"/>
      <c r="Q3" s="10"/>
      <c r="R3" s="10"/>
      <c r="S3" s="10"/>
      <c r="T3" s="10"/>
      <c r="U3" s="10"/>
      <c r="V3" s="10"/>
      <c r="W3" s="10"/>
      <c r="Y3" s="11"/>
      <c r="Z3" s="11"/>
      <c r="AA3" s="11"/>
      <c r="AB3" s="5"/>
      <c r="AC3" s="11"/>
      <c r="AD3" s="11"/>
      <c r="AE3" s="11"/>
      <c r="AF3" s="11"/>
      <c r="AG3" s="11"/>
      <c r="AH3" s="11"/>
      <c r="AI3" s="12" t="s">
        <v>6</v>
      </c>
      <c r="AJ3" s="7"/>
      <c r="AK3" s="70"/>
      <c r="AL3" s="70"/>
      <c r="AM3" s="70"/>
      <c r="AN3" s="70"/>
    </row>
    <row r="4" spans="1:40" ht="18" customHeight="1" x14ac:dyDescent="0.55000000000000004">
      <c r="A4" s="10"/>
      <c r="B4" s="10"/>
      <c r="C4" s="10"/>
      <c r="D4" s="10"/>
      <c r="E4" s="10"/>
      <c r="F4" s="10"/>
      <c r="G4" s="10"/>
      <c r="H4" s="10"/>
      <c r="I4" s="10"/>
      <c r="J4" s="10"/>
      <c r="K4" s="10"/>
      <c r="L4" s="10"/>
      <c r="M4" s="10"/>
      <c r="N4" s="10"/>
      <c r="O4" s="10"/>
      <c r="P4" s="10"/>
      <c r="Q4" s="10"/>
      <c r="R4" s="10"/>
      <c r="S4" s="10"/>
      <c r="T4" s="10"/>
      <c r="U4" s="10"/>
      <c r="V4" s="10"/>
      <c r="W4" s="10"/>
      <c r="Y4" s="11"/>
      <c r="Z4" s="11"/>
      <c r="AA4" s="11"/>
      <c r="AB4" s="5"/>
      <c r="AC4" s="11"/>
      <c r="AD4" s="11"/>
      <c r="AE4" s="11"/>
      <c r="AF4" s="11"/>
      <c r="AG4" s="11"/>
      <c r="AH4" s="11"/>
      <c r="AI4" s="12" t="s">
        <v>7</v>
      </c>
      <c r="AJ4" s="7"/>
      <c r="AK4" s="70"/>
      <c r="AL4" s="70"/>
      <c r="AM4" s="70"/>
      <c r="AN4" s="70"/>
    </row>
    <row r="5" spans="1:40" ht="18" customHeight="1" x14ac:dyDescent="0.55000000000000004">
      <c r="A5" s="10"/>
      <c r="B5" s="10"/>
      <c r="C5" s="10"/>
      <c r="D5" s="10"/>
      <c r="E5" s="10"/>
      <c r="F5" s="10"/>
      <c r="G5" s="10"/>
      <c r="H5" s="10"/>
      <c r="I5" s="10"/>
      <c r="J5" s="10"/>
      <c r="K5" s="10"/>
      <c r="L5" s="10"/>
      <c r="M5" s="10"/>
      <c r="N5" s="10"/>
      <c r="O5" s="10"/>
      <c r="P5" s="10"/>
      <c r="Q5" s="10"/>
      <c r="R5" s="10"/>
      <c r="S5" s="10"/>
      <c r="U5" s="10"/>
      <c r="V5" s="10"/>
      <c r="W5" s="10"/>
      <c r="Y5" s="11"/>
      <c r="Z5" s="11"/>
      <c r="AA5" s="11"/>
      <c r="AB5" s="5"/>
      <c r="AC5" s="11"/>
      <c r="AD5" s="11"/>
      <c r="AE5" s="11"/>
      <c r="AF5" s="11"/>
      <c r="AG5" s="12" t="s">
        <v>8</v>
      </c>
      <c r="AH5" s="71"/>
      <c r="AI5" s="71"/>
      <c r="AJ5" s="71"/>
      <c r="AK5" s="11" t="s">
        <v>9</v>
      </c>
      <c r="AL5" s="13"/>
      <c r="AM5" s="11" t="s">
        <v>10</v>
      </c>
      <c r="AN5" s="5"/>
    </row>
    <row r="6" spans="1:40" ht="10" customHeight="1" x14ac:dyDescent="0.55000000000000004">
      <c r="A6" s="5"/>
      <c r="B6" s="14"/>
      <c r="C6" s="14"/>
      <c r="D6" s="14"/>
      <c r="E6" s="14"/>
      <c r="F6" s="14"/>
      <c r="G6" s="14"/>
      <c r="H6" s="14"/>
      <c r="I6" s="14"/>
      <c r="J6" s="14"/>
      <c r="K6" s="14"/>
      <c r="L6" s="14"/>
      <c r="M6" s="14"/>
      <c r="N6" s="14"/>
      <c r="O6" s="14"/>
      <c r="P6" s="14"/>
      <c r="Q6" s="14"/>
      <c r="R6" s="14"/>
      <c r="S6" s="14"/>
      <c r="T6" s="14"/>
      <c r="U6" s="14"/>
      <c r="V6" s="14"/>
      <c r="W6" s="14"/>
      <c r="X6" s="9"/>
      <c r="Y6" s="9"/>
      <c r="Z6" s="9"/>
      <c r="AA6" s="9"/>
      <c r="AB6" s="9"/>
      <c r="AC6" s="9"/>
      <c r="AD6" s="9"/>
      <c r="AE6" s="9"/>
      <c r="AF6" s="9"/>
      <c r="AG6" s="9"/>
      <c r="AH6" s="9"/>
      <c r="AI6" s="9"/>
      <c r="AJ6" s="9"/>
      <c r="AK6" s="9"/>
      <c r="AL6" s="9"/>
      <c r="AM6" s="5"/>
      <c r="AN6" s="5"/>
    </row>
    <row r="7" spans="1:40" ht="15" customHeight="1" x14ac:dyDescent="0.55000000000000004">
      <c r="A7" s="63" t="s">
        <v>11</v>
      </c>
      <c r="B7" s="72" t="s">
        <v>12</v>
      </c>
      <c r="C7" s="74" t="s">
        <v>13</v>
      </c>
      <c r="D7" s="54" t="s">
        <v>14</v>
      </c>
      <c r="E7" s="61" t="s">
        <v>15</v>
      </c>
      <c r="F7" s="77" t="s">
        <v>16</v>
      </c>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67" t="s">
        <v>17</v>
      </c>
      <c r="AL7" s="68" t="s">
        <v>18</v>
      </c>
      <c r="AM7" s="69" t="s">
        <v>19</v>
      </c>
      <c r="AN7" s="69"/>
    </row>
    <row r="8" spans="1:40" ht="15" customHeight="1" x14ac:dyDescent="0.55000000000000004">
      <c r="A8" s="63"/>
      <c r="B8" s="73"/>
      <c r="C8" s="75"/>
      <c r="D8" s="54"/>
      <c r="E8" s="61"/>
      <c r="F8" s="54" t="s">
        <v>20</v>
      </c>
      <c r="G8" s="54"/>
      <c r="H8" s="54"/>
      <c r="I8" s="54"/>
      <c r="J8" s="54"/>
      <c r="K8" s="54"/>
      <c r="L8" s="54"/>
      <c r="M8" s="54" t="s">
        <v>21</v>
      </c>
      <c r="N8" s="54"/>
      <c r="O8" s="54"/>
      <c r="P8" s="54"/>
      <c r="Q8" s="54"/>
      <c r="R8" s="54"/>
      <c r="S8" s="54"/>
      <c r="T8" s="54" t="s">
        <v>22</v>
      </c>
      <c r="U8" s="54"/>
      <c r="V8" s="54"/>
      <c r="W8" s="54"/>
      <c r="X8" s="54"/>
      <c r="Y8" s="54"/>
      <c r="Z8" s="54"/>
      <c r="AA8" s="54" t="s">
        <v>23</v>
      </c>
      <c r="AB8" s="54"/>
      <c r="AC8" s="54"/>
      <c r="AD8" s="54"/>
      <c r="AE8" s="54"/>
      <c r="AF8" s="54"/>
      <c r="AG8" s="54"/>
      <c r="AH8" s="54" t="s">
        <v>24</v>
      </c>
      <c r="AI8" s="54"/>
      <c r="AJ8" s="54"/>
      <c r="AK8" s="67"/>
      <c r="AL8" s="68"/>
      <c r="AM8" s="69"/>
      <c r="AN8" s="69"/>
    </row>
    <row r="9" spans="1:40" ht="15" customHeight="1" x14ac:dyDescent="0.55000000000000004">
      <c r="A9" s="63"/>
      <c r="B9" s="65" t="s">
        <v>25</v>
      </c>
      <c r="C9" s="75"/>
      <c r="D9" s="54"/>
      <c r="E9" s="61"/>
      <c r="F9" s="15">
        <f>DATE($M$2,$S$2,1)</f>
        <v>46113</v>
      </c>
      <c r="G9" s="15">
        <f>DATE($M$2,$S$2,2)</f>
        <v>46114</v>
      </c>
      <c r="H9" s="15">
        <f>DATE($M$2,$S$2,3)</f>
        <v>46115</v>
      </c>
      <c r="I9" s="15">
        <f>DATE($M$2,$S$2,4)</f>
        <v>46116</v>
      </c>
      <c r="J9" s="15">
        <f>DATE($M$2,$S$2,5)</f>
        <v>46117</v>
      </c>
      <c r="K9" s="15">
        <f>DATE($M$2,$S$2,6)</f>
        <v>46118</v>
      </c>
      <c r="L9" s="15">
        <f>DATE($M$2,$S$2,7)</f>
        <v>46119</v>
      </c>
      <c r="M9" s="15">
        <f>DATE($M$2,$S$2,8)</f>
        <v>46120</v>
      </c>
      <c r="N9" s="15">
        <f>DATE($M$2,$S$2,9)</f>
        <v>46121</v>
      </c>
      <c r="O9" s="15">
        <f>DATE($M$2,$S$2,10)</f>
        <v>46122</v>
      </c>
      <c r="P9" s="15">
        <f>DATE($M$2,$S$2,11)</f>
        <v>46123</v>
      </c>
      <c r="Q9" s="15">
        <f>DATE($M$2,$S$2,12)</f>
        <v>46124</v>
      </c>
      <c r="R9" s="15">
        <f>DATE($M$2,$S$2,13)</f>
        <v>46125</v>
      </c>
      <c r="S9" s="15">
        <f>DATE($M$2,$S$2,14)</f>
        <v>46126</v>
      </c>
      <c r="T9" s="15">
        <f>DATE($M$2,$S$2,15)</f>
        <v>46127</v>
      </c>
      <c r="U9" s="15">
        <f>DATE($M$2,$S$2,16)</f>
        <v>46128</v>
      </c>
      <c r="V9" s="15">
        <f>DATE($M$2,$S$2,17)</f>
        <v>46129</v>
      </c>
      <c r="W9" s="15">
        <f>DATE($M$2,$S$2,18)</f>
        <v>46130</v>
      </c>
      <c r="X9" s="15">
        <f>DATE($M$2,$S$2,19)</f>
        <v>46131</v>
      </c>
      <c r="Y9" s="15">
        <f>DATE($M$2,$S$2,20)</f>
        <v>46132</v>
      </c>
      <c r="Z9" s="15">
        <f>DATE($M$2,$S$2,21)</f>
        <v>46133</v>
      </c>
      <c r="AA9" s="15">
        <f>DATE($M$2,$S$2,22)</f>
        <v>46134</v>
      </c>
      <c r="AB9" s="15">
        <f>DATE($M$2,$S$2,23)</f>
        <v>46135</v>
      </c>
      <c r="AC9" s="15">
        <f>DATE($M$2,$S$2,24)</f>
        <v>46136</v>
      </c>
      <c r="AD9" s="15">
        <f>DATE($M$2,$S$2,25)</f>
        <v>46137</v>
      </c>
      <c r="AE9" s="15">
        <f>DATE($M$2,$S$2,26)</f>
        <v>46138</v>
      </c>
      <c r="AF9" s="15">
        <f>DATE($M$2,$S$2,27)</f>
        <v>46139</v>
      </c>
      <c r="AG9" s="15">
        <f>DATE($M$2,$S$2,28)</f>
        <v>46140</v>
      </c>
      <c r="AH9" s="15">
        <f>IF(DAY(EOMONTH(F9,0))&lt;29,"",DATE($M$2,$S$2,29))</f>
        <v>46141</v>
      </c>
      <c r="AI9" s="15">
        <f>IF(DAY(EOMONTH(F9,0))&lt;30,"",DATE($M$2,$S$2,30))</f>
        <v>46142</v>
      </c>
      <c r="AJ9" s="15" t="str">
        <f>IF(DAY(EOMONTH(F9,0))&lt;31,"",DATE($M$2,$S$2,31))</f>
        <v/>
      </c>
      <c r="AK9" s="67"/>
      <c r="AL9" s="68"/>
      <c r="AM9" s="69"/>
      <c r="AN9" s="69"/>
    </row>
    <row r="10" spans="1:40" ht="15" customHeight="1" x14ac:dyDescent="0.55000000000000004">
      <c r="A10" s="63"/>
      <c r="B10" s="66"/>
      <c r="C10" s="76"/>
      <c r="D10" s="54"/>
      <c r="E10" s="61"/>
      <c r="F10" s="16">
        <f>DATE($M$2,$S$2,1)</f>
        <v>46113</v>
      </c>
      <c r="G10" s="16">
        <f>DATE($M$2,$S$2,2)</f>
        <v>46114</v>
      </c>
      <c r="H10" s="16">
        <f>DATE($M$2,$S$2,3)</f>
        <v>46115</v>
      </c>
      <c r="I10" s="16">
        <f>DATE($M$2,$S$2,4)</f>
        <v>46116</v>
      </c>
      <c r="J10" s="16">
        <f>DATE($M$2,$S$2,5)</f>
        <v>46117</v>
      </c>
      <c r="K10" s="16">
        <f>DATE($M$2,$S$2,6)</f>
        <v>46118</v>
      </c>
      <c r="L10" s="16">
        <f>DATE($M$2,$S$2,7)</f>
        <v>46119</v>
      </c>
      <c r="M10" s="16">
        <f>DATE($M$2,$S$2,8)</f>
        <v>46120</v>
      </c>
      <c r="N10" s="16">
        <f>DATE($M$2,$S$2,9)</f>
        <v>46121</v>
      </c>
      <c r="O10" s="16">
        <f>DATE($M$2,$S$2,10)</f>
        <v>46122</v>
      </c>
      <c r="P10" s="16">
        <f>DATE($M$2,$S$2,11)</f>
        <v>46123</v>
      </c>
      <c r="Q10" s="16">
        <f>DATE($M$2,$S$2,12)</f>
        <v>46124</v>
      </c>
      <c r="R10" s="16">
        <f>DATE($M$2,$S$2,13)</f>
        <v>46125</v>
      </c>
      <c r="S10" s="16">
        <f>DATE($M$2,$S$2,14)</f>
        <v>46126</v>
      </c>
      <c r="T10" s="16">
        <f>DATE($M$2,$S$2,15)</f>
        <v>46127</v>
      </c>
      <c r="U10" s="16">
        <f>DATE($M$2,$S$2,16)</f>
        <v>46128</v>
      </c>
      <c r="V10" s="16">
        <f>DATE($M$2,$S$2,17)</f>
        <v>46129</v>
      </c>
      <c r="W10" s="16">
        <f>DATE($M$2,$S$2,18)</f>
        <v>46130</v>
      </c>
      <c r="X10" s="16">
        <f>DATE($M$2,$S$2,19)</f>
        <v>46131</v>
      </c>
      <c r="Y10" s="16">
        <f>DATE($M$2,$S$2,20)</f>
        <v>46132</v>
      </c>
      <c r="Z10" s="16">
        <f>DATE($M$2,$S$2,21)</f>
        <v>46133</v>
      </c>
      <c r="AA10" s="16">
        <f>DATE($M$2,$S$2,22)</f>
        <v>46134</v>
      </c>
      <c r="AB10" s="16">
        <f>DATE($M$2,$S$2,23)</f>
        <v>46135</v>
      </c>
      <c r="AC10" s="16">
        <f>DATE($M$2,$S$2,24)</f>
        <v>46136</v>
      </c>
      <c r="AD10" s="16">
        <f>DATE($M$2,$S$2,25)</f>
        <v>46137</v>
      </c>
      <c r="AE10" s="16">
        <f>DATE($M$2,$S$2,26)</f>
        <v>46138</v>
      </c>
      <c r="AF10" s="16">
        <f>DATE($M$2,$S$2,27)</f>
        <v>46139</v>
      </c>
      <c r="AG10" s="16">
        <f>DATE($M$2,$S$2,28)</f>
        <v>46140</v>
      </c>
      <c r="AH10" s="16">
        <f>IF(DAY(EOMONTH(F10,0))&lt;29,"",DATE($M$2,$S$2,29))</f>
        <v>46141</v>
      </c>
      <c r="AI10" s="16">
        <f>IF(DAY(EOMONTH(F10,0))&lt;30,"",DATE($M$2,$S$2,30))</f>
        <v>46142</v>
      </c>
      <c r="AJ10" s="16" t="str">
        <f>IF(DAY(EOMONTH(F10,0))&lt;31,"",DATE($M$2,$S$2,31))</f>
        <v/>
      </c>
      <c r="AK10" s="67"/>
      <c r="AL10" s="68"/>
      <c r="AM10" s="69"/>
      <c r="AN10" s="69"/>
    </row>
    <row r="11" spans="1:40" ht="18" customHeight="1" x14ac:dyDescent="0.55000000000000004">
      <c r="A11" s="17">
        <v>1</v>
      </c>
      <c r="B11" s="18" t="s">
        <v>26</v>
      </c>
      <c r="C11" s="19" t="s">
        <v>27</v>
      </c>
      <c r="D11" s="20"/>
      <c r="E11" s="21" t="s">
        <v>27</v>
      </c>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3">
        <f>+SUM(F11:AJ11)</f>
        <v>0</v>
      </c>
      <c r="AL11" s="24">
        <f>IF($AK$3="４週",AK11/4,AK11/(DAY(EOMONTH($F$9,0))/7))</f>
        <v>0</v>
      </c>
      <c r="AM11" s="60"/>
      <c r="AN11" s="60"/>
    </row>
    <row r="12" spans="1:40" ht="18" customHeight="1" x14ac:dyDescent="0.55000000000000004">
      <c r="A12" s="17">
        <v>2</v>
      </c>
      <c r="B12" s="18" t="s">
        <v>91</v>
      </c>
      <c r="C12" s="19" t="s">
        <v>29</v>
      </c>
      <c r="D12" s="20"/>
      <c r="E12" s="21" t="s">
        <v>29</v>
      </c>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3">
        <f t="shared" ref="AK12:AK31" si="0">+SUM(F12:AJ12)</f>
        <v>0</v>
      </c>
      <c r="AL12" s="24">
        <f>IF($AK$3="４週",AK12/4,AK12/(DAY(EOMONTH($F$9,0))/7))</f>
        <v>0</v>
      </c>
      <c r="AM12" s="60"/>
      <c r="AN12" s="60"/>
    </row>
    <row r="13" spans="1:40" ht="18" customHeight="1" x14ac:dyDescent="0.55000000000000004">
      <c r="A13" s="17">
        <v>3</v>
      </c>
      <c r="B13" s="18" t="s">
        <v>95</v>
      </c>
      <c r="C13" s="19" t="s">
        <v>30</v>
      </c>
      <c r="D13" s="20"/>
      <c r="E13" s="21" t="s">
        <v>30</v>
      </c>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3">
        <f t="shared" si="0"/>
        <v>0</v>
      </c>
      <c r="AL13" s="24">
        <f>IF($AK$3="４週",AK13/4,AK13/(DAY(EOMONTH($F$9,0))/7))</f>
        <v>0</v>
      </c>
      <c r="AM13" s="60"/>
      <c r="AN13" s="60"/>
    </row>
    <row r="14" spans="1:40" ht="18" customHeight="1" x14ac:dyDescent="0.55000000000000004">
      <c r="A14" s="17">
        <v>4</v>
      </c>
      <c r="B14" s="18" t="s">
        <v>96</v>
      </c>
      <c r="C14" s="19" t="s">
        <v>32</v>
      </c>
      <c r="D14" s="20"/>
      <c r="E14" s="21" t="s">
        <v>32</v>
      </c>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3">
        <f t="shared" si="0"/>
        <v>0</v>
      </c>
      <c r="AL14" s="24">
        <f>IF($AK$3="４週",AK14/4,AK14/(DAY(EOMONTH($F$9,0))/7))</f>
        <v>0</v>
      </c>
      <c r="AM14" s="60"/>
      <c r="AN14" s="60"/>
    </row>
    <row r="15" spans="1:40" ht="18" customHeight="1" x14ac:dyDescent="0.55000000000000004">
      <c r="A15" s="17">
        <v>5</v>
      </c>
      <c r="B15" s="18"/>
      <c r="C15" s="19"/>
      <c r="D15" s="20"/>
      <c r="E15" s="21"/>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3">
        <f t="shared" si="0"/>
        <v>0</v>
      </c>
      <c r="AL15" s="24">
        <f t="shared" ref="AL15:AL30" si="1">IF($AK$3="４週",AK15/4,AK15/(DAY(EOMONTH($F$9,0))/7))</f>
        <v>0</v>
      </c>
      <c r="AM15" s="60"/>
      <c r="AN15" s="60"/>
    </row>
    <row r="16" spans="1:40" ht="18" customHeight="1" x14ac:dyDescent="0.55000000000000004">
      <c r="A16" s="17">
        <v>6</v>
      </c>
      <c r="B16" s="18"/>
      <c r="C16" s="19"/>
      <c r="D16" s="20"/>
      <c r="E16" s="21"/>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3">
        <f t="shared" si="0"/>
        <v>0</v>
      </c>
      <c r="AL16" s="24">
        <f t="shared" si="1"/>
        <v>0</v>
      </c>
      <c r="AM16" s="60"/>
      <c r="AN16" s="60"/>
    </row>
    <row r="17" spans="1:40" ht="18" customHeight="1" x14ac:dyDescent="0.55000000000000004">
      <c r="A17" s="17">
        <v>7</v>
      </c>
      <c r="B17" s="18"/>
      <c r="C17" s="19"/>
      <c r="D17" s="20"/>
      <c r="E17" s="21"/>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3">
        <f t="shared" si="0"/>
        <v>0</v>
      </c>
      <c r="AL17" s="24">
        <f t="shared" si="1"/>
        <v>0</v>
      </c>
      <c r="AM17" s="60"/>
      <c r="AN17" s="60"/>
    </row>
    <row r="18" spans="1:40" ht="18" customHeight="1" x14ac:dyDescent="0.55000000000000004">
      <c r="A18" s="17">
        <v>8</v>
      </c>
      <c r="B18" s="18"/>
      <c r="C18" s="19"/>
      <c r="D18" s="20"/>
      <c r="E18" s="21"/>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3">
        <f t="shared" si="0"/>
        <v>0</v>
      </c>
      <c r="AL18" s="24">
        <f t="shared" si="1"/>
        <v>0</v>
      </c>
      <c r="AM18" s="60"/>
      <c r="AN18" s="60"/>
    </row>
    <row r="19" spans="1:40" ht="18" customHeight="1" x14ac:dyDescent="0.55000000000000004">
      <c r="A19" s="17">
        <v>9</v>
      </c>
      <c r="B19" s="18"/>
      <c r="C19" s="19"/>
      <c r="D19" s="20"/>
      <c r="E19" s="21"/>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3">
        <f t="shared" si="0"/>
        <v>0</v>
      </c>
      <c r="AL19" s="24">
        <f t="shared" si="1"/>
        <v>0</v>
      </c>
      <c r="AM19" s="60"/>
      <c r="AN19" s="60"/>
    </row>
    <row r="20" spans="1:40" ht="18" customHeight="1" x14ac:dyDescent="0.55000000000000004">
      <c r="A20" s="17">
        <v>10</v>
      </c>
      <c r="B20" s="18"/>
      <c r="C20" s="19"/>
      <c r="D20" s="20"/>
      <c r="E20" s="21"/>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3">
        <f t="shared" si="0"/>
        <v>0</v>
      </c>
      <c r="AL20" s="24">
        <f t="shared" si="1"/>
        <v>0</v>
      </c>
      <c r="AM20" s="60"/>
      <c r="AN20" s="60"/>
    </row>
    <row r="21" spans="1:40" ht="18" customHeight="1" x14ac:dyDescent="0.55000000000000004">
      <c r="A21" s="17">
        <v>11</v>
      </c>
      <c r="B21" s="18"/>
      <c r="C21" s="19"/>
      <c r="D21" s="20"/>
      <c r="E21" s="21"/>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3">
        <f t="shared" si="0"/>
        <v>0</v>
      </c>
      <c r="AL21" s="24">
        <f t="shared" si="1"/>
        <v>0</v>
      </c>
      <c r="AM21" s="60"/>
      <c r="AN21" s="60"/>
    </row>
    <row r="22" spans="1:40" ht="18" customHeight="1" x14ac:dyDescent="0.55000000000000004">
      <c r="A22" s="17">
        <v>12</v>
      </c>
      <c r="B22" s="18"/>
      <c r="C22" s="19"/>
      <c r="D22" s="20"/>
      <c r="E22" s="21"/>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3">
        <f t="shared" si="0"/>
        <v>0</v>
      </c>
      <c r="AL22" s="24">
        <f t="shared" si="1"/>
        <v>0</v>
      </c>
      <c r="AM22" s="60"/>
      <c r="AN22" s="60"/>
    </row>
    <row r="23" spans="1:40" ht="18" customHeight="1" x14ac:dyDescent="0.55000000000000004">
      <c r="A23" s="17">
        <v>13</v>
      </c>
      <c r="B23" s="18"/>
      <c r="C23" s="19"/>
      <c r="D23" s="20"/>
      <c r="E23" s="21"/>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3">
        <f t="shared" si="0"/>
        <v>0</v>
      </c>
      <c r="AL23" s="24">
        <f t="shared" si="1"/>
        <v>0</v>
      </c>
      <c r="AM23" s="60"/>
      <c r="AN23" s="60"/>
    </row>
    <row r="24" spans="1:40" ht="18" customHeight="1" x14ac:dyDescent="0.55000000000000004">
      <c r="A24" s="17">
        <v>14</v>
      </c>
      <c r="B24" s="18"/>
      <c r="C24" s="19"/>
      <c r="D24" s="20"/>
      <c r="E24" s="21"/>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3">
        <f t="shared" si="0"/>
        <v>0</v>
      </c>
      <c r="AL24" s="24">
        <f t="shared" si="1"/>
        <v>0</v>
      </c>
      <c r="AM24" s="60"/>
      <c r="AN24" s="60"/>
    </row>
    <row r="25" spans="1:40" ht="18" customHeight="1" x14ac:dyDescent="0.55000000000000004">
      <c r="A25" s="17">
        <v>15</v>
      </c>
      <c r="B25" s="18"/>
      <c r="C25" s="19"/>
      <c r="D25" s="20"/>
      <c r="E25" s="21"/>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3">
        <f t="shared" si="0"/>
        <v>0</v>
      </c>
      <c r="AL25" s="24">
        <f t="shared" si="1"/>
        <v>0</v>
      </c>
      <c r="AM25" s="60"/>
      <c r="AN25" s="60"/>
    </row>
    <row r="26" spans="1:40" ht="18" customHeight="1" x14ac:dyDescent="0.55000000000000004">
      <c r="A26" s="17">
        <v>16</v>
      </c>
      <c r="B26" s="18"/>
      <c r="C26" s="19"/>
      <c r="D26" s="20"/>
      <c r="E26" s="21"/>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3">
        <f t="shared" si="0"/>
        <v>0</v>
      </c>
      <c r="AL26" s="24">
        <f t="shared" si="1"/>
        <v>0</v>
      </c>
      <c r="AM26" s="60"/>
      <c r="AN26" s="60"/>
    </row>
    <row r="27" spans="1:40" ht="18" customHeight="1" x14ac:dyDescent="0.55000000000000004">
      <c r="A27" s="17">
        <v>17</v>
      </c>
      <c r="B27" s="18"/>
      <c r="C27" s="19"/>
      <c r="D27" s="20"/>
      <c r="E27" s="21"/>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3">
        <f t="shared" si="0"/>
        <v>0</v>
      </c>
      <c r="AL27" s="24">
        <f t="shared" si="1"/>
        <v>0</v>
      </c>
      <c r="AM27" s="60"/>
      <c r="AN27" s="60"/>
    </row>
    <row r="28" spans="1:40" ht="18" customHeight="1" x14ac:dyDescent="0.55000000000000004">
      <c r="A28" s="17">
        <v>18</v>
      </c>
      <c r="B28" s="18"/>
      <c r="C28" s="19"/>
      <c r="D28" s="20"/>
      <c r="E28" s="21"/>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3">
        <f t="shared" si="0"/>
        <v>0</v>
      </c>
      <c r="AL28" s="24">
        <f t="shared" si="1"/>
        <v>0</v>
      </c>
      <c r="AM28" s="60"/>
      <c r="AN28" s="60"/>
    </row>
    <row r="29" spans="1:40" ht="18" customHeight="1" x14ac:dyDescent="0.55000000000000004">
      <c r="A29" s="17">
        <v>19</v>
      </c>
      <c r="B29" s="18"/>
      <c r="C29" s="19"/>
      <c r="D29" s="20"/>
      <c r="E29" s="21"/>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3">
        <f t="shared" si="0"/>
        <v>0</v>
      </c>
      <c r="AL29" s="24">
        <f t="shared" si="1"/>
        <v>0</v>
      </c>
      <c r="AM29" s="60"/>
      <c r="AN29" s="60"/>
    </row>
    <row r="30" spans="1:40" ht="18" customHeight="1" x14ac:dyDescent="0.55000000000000004">
      <c r="A30" s="17">
        <v>20</v>
      </c>
      <c r="B30" s="18"/>
      <c r="C30" s="19"/>
      <c r="D30" s="20"/>
      <c r="E30" s="21"/>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3">
        <f t="shared" si="0"/>
        <v>0</v>
      </c>
      <c r="AL30" s="24">
        <f t="shared" si="1"/>
        <v>0</v>
      </c>
      <c r="AM30" s="60"/>
      <c r="AN30" s="60"/>
    </row>
    <row r="31" spans="1:40" ht="18" customHeight="1" x14ac:dyDescent="0.55000000000000004">
      <c r="A31" s="61" t="s">
        <v>33</v>
      </c>
      <c r="B31" s="62"/>
      <c r="C31" s="62"/>
      <c r="D31" s="62"/>
      <c r="E31" s="62"/>
      <c r="F31" s="25">
        <f>+SUM(F11:F30)</f>
        <v>0</v>
      </c>
      <c r="G31" s="25">
        <f t="shared" ref="G31:AJ31" si="2">+SUM(G11:G30)</f>
        <v>0</v>
      </c>
      <c r="H31" s="25">
        <f t="shared" si="2"/>
        <v>0</v>
      </c>
      <c r="I31" s="25">
        <f t="shared" si="2"/>
        <v>0</v>
      </c>
      <c r="J31" s="25">
        <f t="shared" si="2"/>
        <v>0</v>
      </c>
      <c r="K31" s="25">
        <f t="shared" si="2"/>
        <v>0</v>
      </c>
      <c r="L31" s="25">
        <f t="shared" si="2"/>
        <v>0</v>
      </c>
      <c r="M31" s="25">
        <f t="shared" si="2"/>
        <v>0</v>
      </c>
      <c r="N31" s="25">
        <f t="shared" si="2"/>
        <v>0</v>
      </c>
      <c r="O31" s="25">
        <f t="shared" si="2"/>
        <v>0</v>
      </c>
      <c r="P31" s="25">
        <f t="shared" si="2"/>
        <v>0</v>
      </c>
      <c r="Q31" s="25">
        <f t="shared" si="2"/>
        <v>0</v>
      </c>
      <c r="R31" s="25">
        <f t="shared" si="2"/>
        <v>0</v>
      </c>
      <c r="S31" s="25">
        <f t="shared" si="2"/>
        <v>0</v>
      </c>
      <c r="T31" s="25">
        <f t="shared" si="2"/>
        <v>0</v>
      </c>
      <c r="U31" s="25">
        <f t="shared" si="2"/>
        <v>0</v>
      </c>
      <c r="V31" s="25">
        <f t="shared" si="2"/>
        <v>0</v>
      </c>
      <c r="W31" s="25">
        <f t="shared" si="2"/>
        <v>0</v>
      </c>
      <c r="X31" s="25">
        <f t="shared" si="2"/>
        <v>0</v>
      </c>
      <c r="Y31" s="25">
        <f t="shared" si="2"/>
        <v>0</v>
      </c>
      <c r="Z31" s="25">
        <f t="shared" si="2"/>
        <v>0</v>
      </c>
      <c r="AA31" s="25">
        <f t="shared" si="2"/>
        <v>0</v>
      </c>
      <c r="AB31" s="25">
        <f t="shared" si="2"/>
        <v>0</v>
      </c>
      <c r="AC31" s="25">
        <f t="shared" si="2"/>
        <v>0</v>
      </c>
      <c r="AD31" s="25">
        <f t="shared" si="2"/>
        <v>0</v>
      </c>
      <c r="AE31" s="25">
        <f t="shared" si="2"/>
        <v>0</v>
      </c>
      <c r="AF31" s="25">
        <f t="shared" si="2"/>
        <v>0</v>
      </c>
      <c r="AG31" s="25">
        <f t="shared" si="2"/>
        <v>0</v>
      </c>
      <c r="AH31" s="25">
        <f t="shared" si="2"/>
        <v>0</v>
      </c>
      <c r="AI31" s="25">
        <f t="shared" si="2"/>
        <v>0</v>
      </c>
      <c r="AJ31" s="25">
        <f t="shared" si="2"/>
        <v>0</v>
      </c>
      <c r="AK31" s="23">
        <f t="shared" si="0"/>
        <v>0</v>
      </c>
      <c r="AL31" s="24">
        <f>IF($AK$3="４週",AK31/4,AK31/(DAY(EOMONTH($F$9,0))/7))</f>
        <v>0</v>
      </c>
      <c r="AM31" s="63"/>
      <c r="AN31" s="63"/>
    </row>
    <row r="32" spans="1:40" ht="18" customHeight="1" x14ac:dyDescent="0.55000000000000004">
      <c r="A32" s="62" t="s">
        <v>34</v>
      </c>
      <c r="B32" s="62"/>
      <c r="C32" s="62"/>
      <c r="D32" s="62"/>
      <c r="E32" s="64"/>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5"/>
      <c r="AL32" s="27"/>
      <c r="AM32" s="63"/>
      <c r="AN32" s="63"/>
    </row>
    <row r="33" spans="1:40" ht="15" customHeight="1" x14ac:dyDescent="0.55000000000000004">
      <c r="A33" s="14"/>
      <c r="B33" s="14"/>
      <c r="C33" s="14"/>
      <c r="D33" s="14"/>
      <c r="E33" s="14"/>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14"/>
      <c r="AL33" s="14"/>
      <c r="AM33" s="5"/>
    </row>
    <row r="34" spans="1:40" ht="15" customHeight="1" x14ac:dyDescent="0.55000000000000004">
      <c r="A34" s="14"/>
      <c r="B34" s="14"/>
      <c r="C34" s="14"/>
      <c r="D34" s="14"/>
      <c r="E34" s="14"/>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14"/>
      <c r="AL34" s="14"/>
      <c r="AM34" s="5"/>
    </row>
    <row r="35" spans="1:40" ht="15" customHeight="1" x14ac:dyDescent="0.55000000000000004">
      <c r="A35" s="14"/>
      <c r="B35" s="14"/>
      <c r="C35" s="14"/>
      <c r="D35" s="14"/>
      <c r="E35" s="14"/>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14"/>
      <c r="AL35" s="14"/>
      <c r="AM35" s="5"/>
    </row>
    <row r="36" spans="1:40" ht="21" customHeight="1" x14ac:dyDescent="0.55000000000000004">
      <c r="A36" s="4" t="s">
        <v>41</v>
      </c>
      <c r="B36" s="8"/>
      <c r="C36" s="9"/>
      <c r="D36" s="9"/>
      <c r="E36" s="9"/>
      <c r="F36" s="9"/>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9"/>
      <c r="AM36" s="9"/>
      <c r="AN36" s="5"/>
    </row>
    <row r="37" spans="1:40" ht="25" customHeight="1" x14ac:dyDescent="0.55000000000000004">
      <c r="A37" s="5"/>
      <c r="B37" s="14"/>
      <c r="C37" s="51" t="str">
        <f>IF(VLOOKUP($AK$1,[1]選択肢!$A$1:$J$32,C42,FALSE)=0,"-",VLOOKUP($AK$1,[1]選択肢!$A$1:$J$32,C42,FALSE))</f>
        <v>管理者</v>
      </c>
      <c r="D37" s="52"/>
      <c r="E37" s="58" t="str">
        <f>IF(VLOOKUP($AK$1,[1]選択肢!$A$1:$J$32,E42,FALSE)=0,"-",VLOOKUP($AK$1,[1]選択肢!$A$1:$J$32,E42,FALSE))</f>
        <v>児童発達支援管理責任者</v>
      </c>
      <c r="F37" s="58"/>
      <c r="G37" s="58"/>
      <c r="H37" s="58"/>
      <c r="I37" s="51" t="str">
        <f>IF(VLOOKUP($AK$1,[1]選択肢!$A$1:$J$32,I42,FALSE)=0,"-",VLOOKUP($AK$1,[1]選択肢!$A$1:$J$32,I42,FALSE))</f>
        <v>訪問支援員</v>
      </c>
      <c r="J37" s="52"/>
      <c r="K37" s="52"/>
      <c r="L37" s="52"/>
      <c r="M37" s="52"/>
      <c r="N37" s="53"/>
      <c r="O37" s="51" t="str">
        <f>IF(VLOOKUP($AK$1,[1]選択肢!$A$1:$J$32,O42,FALSE)=0,"-",VLOOKUP($AK$1,[1]選択肢!$A$1:$J$32,O42,FALSE))</f>
        <v>-</v>
      </c>
      <c r="P37" s="52"/>
      <c r="Q37" s="52"/>
      <c r="R37" s="52"/>
      <c r="S37" s="52"/>
      <c r="T37" s="53"/>
      <c r="U37" s="51" t="str">
        <f>IF(VLOOKUP($AK$1,[1]選択肢!$A$1:$J$32,U42,FALSE)=0,"-",VLOOKUP($AK$1,[1]選択肢!$A$1:$J$32,U42,FALSE))</f>
        <v>-</v>
      </c>
      <c r="V37" s="52"/>
      <c r="W37" s="52"/>
      <c r="X37" s="52"/>
      <c r="Y37" s="52"/>
      <c r="Z37" s="53"/>
      <c r="AA37" s="51" t="str">
        <f>IF(VLOOKUP($AK$1,[1]選択肢!$A$1:$J$32,AA42,FALSE)=0,"-",VLOOKUP($AK$1,[1]選択肢!$A$1:$J$32,AA42,FALSE))</f>
        <v>-</v>
      </c>
      <c r="AB37" s="52"/>
      <c r="AC37" s="52"/>
      <c r="AD37" s="52"/>
      <c r="AE37" s="52"/>
      <c r="AF37" s="53"/>
      <c r="AG37" s="58" t="str">
        <f>IF(VLOOKUP($AK$1,[1]選択肢!$A$1:$J$32,AG42,FALSE)=0,"-",VLOOKUP($AK$1,[1]選択肢!$A$1:$J$32,AG42,FALSE))</f>
        <v>-</v>
      </c>
      <c r="AH37" s="58"/>
      <c r="AI37" s="58"/>
      <c r="AJ37" s="58"/>
      <c r="AK37" s="58"/>
      <c r="AL37" s="58" t="str">
        <f>IF(VLOOKUP($AK$1,[1]選択肢!$A$1:$J$32,AL42,FALSE)=0,"-",VLOOKUP($AK$1,[1]選択肢!$A$1:$J$32,AL42,FALSE))</f>
        <v>-</v>
      </c>
      <c r="AM37" s="58"/>
      <c r="AN37" s="5"/>
    </row>
    <row r="38" spans="1:40" ht="18" customHeight="1" x14ac:dyDescent="0.55000000000000004">
      <c r="A38" s="5"/>
      <c r="B38" s="14"/>
      <c r="C38" s="30" t="s">
        <v>42</v>
      </c>
      <c r="D38" s="30" t="s">
        <v>43</v>
      </c>
      <c r="E38" s="31" t="s">
        <v>42</v>
      </c>
      <c r="F38" s="59" t="s">
        <v>43</v>
      </c>
      <c r="G38" s="59"/>
      <c r="H38" s="59"/>
      <c r="I38" s="55" t="s">
        <v>42</v>
      </c>
      <c r="J38" s="56"/>
      <c r="K38" s="57"/>
      <c r="L38" s="55" t="s">
        <v>43</v>
      </c>
      <c r="M38" s="56"/>
      <c r="N38" s="57"/>
      <c r="O38" s="55" t="s">
        <v>42</v>
      </c>
      <c r="P38" s="56"/>
      <c r="Q38" s="57"/>
      <c r="R38" s="55" t="s">
        <v>43</v>
      </c>
      <c r="S38" s="56"/>
      <c r="T38" s="57"/>
      <c r="U38" s="55" t="s">
        <v>42</v>
      </c>
      <c r="V38" s="56"/>
      <c r="W38" s="57"/>
      <c r="X38" s="55" t="s">
        <v>43</v>
      </c>
      <c r="Y38" s="56"/>
      <c r="Z38" s="57"/>
      <c r="AA38" s="55" t="s">
        <v>42</v>
      </c>
      <c r="AB38" s="56"/>
      <c r="AC38" s="57"/>
      <c r="AD38" s="55" t="s">
        <v>43</v>
      </c>
      <c r="AE38" s="56"/>
      <c r="AF38" s="57"/>
      <c r="AG38" s="55" t="s">
        <v>42</v>
      </c>
      <c r="AH38" s="56"/>
      <c r="AI38" s="57"/>
      <c r="AJ38" s="55" t="s">
        <v>43</v>
      </c>
      <c r="AK38" s="57"/>
      <c r="AL38" s="31" t="s">
        <v>44</v>
      </c>
      <c r="AM38" s="31" t="s">
        <v>45</v>
      </c>
      <c r="AN38" s="5"/>
    </row>
    <row r="39" spans="1:40" ht="18" customHeight="1" x14ac:dyDescent="0.55000000000000004">
      <c r="A39" s="5"/>
      <c r="B39" s="32" t="s">
        <v>46</v>
      </c>
      <c r="C39" s="31">
        <f>COUNTIFS($B$11:$B$30,C$37,$C$11:$C$30,"A",$E$11:$E$30,"*")</f>
        <v>1</v>
      </c>
      <c r="D39" s="31">
        <f>COUNTIFS($B$11:$B$30,C$37,$C$11:$C$30,"B",$E$11:$E$30,"*")</f>
        <v>0</v>
      </c>
      <c r="E39" s="31">
        <f>COUNTIFS($B$11:$B$30,E$37,$C$11:$C$30,"A",$E$11:$E$30,"*")</f>
        <v>0</v>
      </c>
      <c r="F39" s="55">
        <f>COUNTIFS($B$11:$B$30,E$37,$C$11:$C$30,"B",$E$11:$E$30,"*")</f>
        <v>1</v>
      </c>
      <c r="G39" s="56"/>
      <c r="H39" s="57"/>
      <c r="I39" s="55">
        <f>COUNTIFS($B$11:$B$30,I$37,$C$11:$C$30,"A",$E$11:$E$30,"*")</f>
        <v>0</v>
      </c>
      <c r="J39" s="56"/>
      <c r="K39" s="57"/>
      <c r="L39" s="55">
        <f>COUNTIFS($B$11:$B$30,I$37,$C$11:$C$30,"B",$E$11:$E$30,"*")</f>
        <v>0</v>
      </c>
      <c r="M39" s="56"/>
      <c r="N39" s="57"/>
      <c r="O39" s="55">
        <f>COUNTIFS($B$11:$B$30,O$37,$C$11:$C$30,"A",$E$11:$E$30,"*")</f>
        <v>0</v>
      </c>
      <c r="P39" s="56"/>
      <c r="Q39" s="57"/>
      <c r="R39" s="55">
        <f>COUNTIFS($B$11:$B$30,O$37,$C$11:$C$30,"B",$E$11:$E$30,"*")</f>
        <v>0</v>
      </c>
      <c r="S39" s="56"/>
      <c r="T39" s="57"/>
      <c r="U39" s="55">
        <f>COUNTIFS($B$11:$B$30,U$37,$C$11:$C$30,"A",$E$11:$E$30,"*")</f>
        <v>0</v>
      </c>
      <c r="V39" s="56"/>
      <c r="W39" s="57"/>
      <c r="X39" s="55">
        <f>COUNTIFS($B$11:$B$30,U$37,$C$11:$C$30,"B",$E$11:$E$30,"*")</f>
        <v>0</v>
      </c>
      <c r="Y39" s="56"/>
      <c r="Z39" s="57"/>
      <c r="AA39" s="55">
        <f>COUNTIFS($B$11:$B$30,AA$37,$C$11:$C$30,"A",$E$11:$E$30,"*")</f>
        <v>0</v>
      </c>
      <c r="AB39" s="56"/>
      <c r="AC39" s="57"/>
      <c r="AD39" s="55">
        <f>COUNTIFS($B$11:$B$30,AA$37,$C$11:$C$30,"B",$E$11:$E$30,"*")</f>
        <v>0</v>
      </c>
      <c r="AE39" s="56"/>
      <c r="AF39" s="57"/>
      <c r="AG39" s="55">
        <f>COUNTIFS($B$11:$B$30,AG$37,$C$11:$C$30,"A",$E$11:$E$30,"*")</f>
        <v>0</v>
      </c>
      <c r="AH39" s="56"/>
      <c r="AI39" s="57"/>
      <c r="AJ39" s="55">
        <f>COUNTIFS($B$11:$B$30,AG$37,$C$11:$C$30,"B",$E$11:$E$30,"*")</f>
        <v>0</v>
      </c>
      <c r="AK39" s="57"/>
      <c r="AL39" s="31">
        <f>COUNTIFS($B$11:$B$30,AL$37,$C$11:$C$30,"A",$E$11:$E$30,"*")</f>
        <v>0</v>
      </c>
      <c r="AM39" s="31">
        <f>COUNTIFS($B$11:$B$30,AL$37,$C$11:$C$30,"B",$E$11:$E$30,"*")</f>
        <v>0</v>
      </c>
      <c r="AN39" s="5"/>
    </row>
    <row r="40" spans="1:40" ht="18" customHeight="1" x14ac:dyDescent="0.55000000000000004">
      <c r="A40" s="5"/>
      <c r="B40" s="33" t="s">
        <v>47</v>
      </c>
      <c r="C40" s="31">
        <f>COUNTIFS($B$11:$B$30,C$37,$C$11:$C$30,"C",$E$11:$E$30,"*")</f>
        <v>0</v>
      </c>
      <c r="D40" s="31">
        <f>COUNTIFS($B$11:$B$30,C$37,$C$11:$C$30,"D",$E$11:$E$30,"*")</f>
        <v>0</v>
      </c>
      <c r="E40" s="31">
        <f>COUNTIFS($B$11:$B$30,E$37,$C$11:$C$30,"C",$E$11:$E$30,"*")</f>
        <v>1</v>
      </c>
      <c r="F40" s="55">
        <f>COUNTIFS($B$11:$B$30,E$37,$C$11:$C$30,"D",$E$11:$E$30,"*")</f>
        <v>0</v>
      </c>
      <c r="G40" s="56"/>
      <c r="H40" s="57"/>
      <c r="I40" s="55">
        <f>COUNTIFS($B$11:$B$30,I$37,$C$11:$C$30,"C",$E$11:$E$30,"*")</f>
        <v>0</v>
      </c>
      <c r="J40" s="56"/>
      <c r="K40" s="57"/>
      <c r="L40" s="55">
        <f>COUNTIFS($B$11:$B$30,I$37,$C$11:$C$30,"D",$E$11:$E$30,"*")</f>
        <v>1</v>
      </c>
      <c r="M40" s="56"/>
      <c r="N40" s="57"/>
      <c r="O40" s="55">
        <f>COUNTIFS($B$11:$B$30,O$37,$C$11:$C$30,"C",$E$11:$E$30,"*")</f>
        <v>0</v>
      </c>
      <c r="P40" s="56"/>
      <c r="Q40" s="57"/>
      <c r="R40" s="55">
        <f>COUNTIFS($B$11:$B$30,O$37,$C$11:$C$30,"D",$E$11:$E$30,"*")</f>
        <v>0</v>
      </c>
      <c r="S40" s="56"/>
      <c r="T40" s="57"/>
      <c r="U40" s="55">
        <f>COUNTIFS($B$11:$B$30,U$37,$C$11:$C$30,"C",$E$11:$E$30,"*")</f>
        <v>0</v>
      </c>
      <c r="V40" s="56"/>
      <c r="W40" s="57"/>
      <c r="X40" s="55">
        <f>COUNTIFS($B$11:$B$30,U$37,$C$11:$C$30,"D",$E$11:$E$30,"*")</f>
        <v>0</v>
      </c>
      <c r="Y40" s="56"/>
      <c r="Z40" s="57"/>
      <c r="AA40" s="55">
        <f>COUNTIFS($B$11:$B$30,AA$37,$C$11:$C$30,"C",$E$11:$E$30,"*")</f>
        <v>0</v>
      </c>
      <c r="AB40" s="56"/>
      <c r="AC40" s="57"/>
      <c r="AD40" s="55">
        <f>COUNTIFS($B$11:$B$30,AA$37,$C$11:$C$30,"D",$E$11:$E$30,"*")</f>
        <v>0</v>
      </c>
      <c r="AE40" s="56"/>
      <c r="AF40" s="57"/>
      <c r="AG40" s="55">
        <f>COUNTIFS($B$11:$B$30,AG$37,$C$11:$C$30,"C",$E$11:$E$30,"*")</f>
        <v>0</v>
      </c>
      <c r="AH40" s="56"/>
      <c r="AI40" s="57"/>
      <c r="AJ40" s="55">
        <f>COUNTIFS($B$11:$B$30,AG$37,$C$11:$C$30,"D",$E$11:$E$30,"*")</f>
        <v>0</v>
      </c>
      <c r="AK40" s="57"/>
      <c r="AL40" s="31">
        <f>COUNTIFS($B$11:$B$30,AL$37,$C$11:$C$30,"C",$E$11:$E$30,"*")</f>
        <v>0</v>
      </c>
      <c r="AM40" s="31">
        <f>COUNTIFS($B$11:$B$30,AL$37,$C$11:$C$30,"D",$E$11:$E$30,"*")</f>
        <v>0</v>
      </c>
      <c r="AN40" s="5"/>
    </row>
    <row r="41" spans="1:40" ht="25" customHeight="1" x14ac:dyDescent="0.55000000000000004">
      <c r="A41" s="5"/>
      <c r="B41" s="33" t="s">
        <v>48</v>
      </c>
      <c r="C41" s="51" t="str">
        <f>IF($AK$3="４週",SUMIFS($AK$11:$AK$30,$B$11:$B$30,C37)/4/$AH$5,IF($AK$3="歴月",SUMIFS($AK$11:$AK$30,$B$11:$B$30,C37)/$AL$5,"記載する期間を選択してください"))</f>
        <v>記載する期間を選択してください</v>
      </c>
      <c r="D41" s="53"/>
      <c r="E41" s="51" t="str">
        <f>IF($AK$3="４週",SUMIFS($AK$11:$AK$30,$B$11:$B$30,E37)/4/$AH$5,IF($AK$3="歴月",SUMIFS($AK$11:$AK$30,$B$11:$B$30,E37)/$AL$5,"記載する期間を選択してください"))</f>
        <v>記載する期間を選択してください</v>
      </c>
      <c r="F41" s="52"/>
      <c r="G41" s="52"/>
      <c r="H41" s="53"/>
      <c r="I41" s="51" t="str">
        <f>IF($AK$3="４週",SUMIFS($AK$11:$AK$30,$B$11:$B$30,I37)/4/$AH$5,IF($AK$3="歴月",SUMIFS($AK$11:$AK$30,$B$11:$B$30,I37)/$AL$5,"記載する期間を選択してください"))</f>
        <v>記載する期間を選択してください</v>
      </c>
      <c r="J41" s="52"/>
      <c r="K41" s="52"/>
      <c r="L41" s="52"/>
      <c r="M41" s="52"/>
      <c r="N41" s="53"/>
      <c r="O41" s="51" t="str">
        <f>IF($AK$3="４週",SUMIFS($AK$11:$AK$30,$B$11:$B$30,O37)/4/$AH$5,IF($AK$3="歴月",SUMIFS($AK$11:$AK$30,$B$11:$B$30,O37)/$AL$5,"記載する期間を選択してください"))</f>
        <v>記載する期間を選択してください</v>
      </c>
      <c r="P41" s="52"/>
      <c r="Q41" s="52"/>
      <c r="R41" s="52"/>
      <c r="S41" s="52"/>
      <c r="T41" s="53"/>
      <c r="U41" s="51" t="str">
        <f>IF($AK$3="４週",SUMIFS($AK$11:$AK$30,$B$11:$B$30,U37)/4/$AH$5,IF($AK$3="歴月",SUMIFS($AK$11:$AK$30,$B$11:$B$30,U37)/$AL$5,"記載する期間を選択してください"))</f>
        <v>記載する期間を選択してください</v>
      </c>
      <c r="V41" s="52"/>
      <c r="W41" s="52"/>
      <c r="X41" s="52"/>
      <c r="Y41" s="52"/>
      <c r="Z41" s="53"/>
      <c r="AA41" s="51" t="str">
        <f>IF($AK$3="４週",SUMIFS($AK$11:$AK$30,$B$11:$B$30,AA37)/4/$AH$5,IF($AK$3="歴月",SUMIFS($AK$11:$AK$30,$B$11:$B$30,AA37)/$AL$5,"記載する期間を選択してください"))</f>
        <v>記載する期間を選択してください</v>
      </c>
      <c r="AB41" s="52"/>
      <c r="AC41" s="52"/>
      <c r="AD41" s="52"/>
      <c r="AE41" s="52"/>
      <c r="AF41" s="53"/>
      <c r="AG41" s="51" t="str">
        <f>IF($AK$3="４週",SUMIFS($AK$11:$AK$30,$B$11:$B$30,AG37)/4/$AH$5,IF($AK$3="歴月",SUMIFS($AK$11:$AK$30,$B$11:$B$30,AG37)/$AL$5,"記載する期間を選択してください"))</f>
        <v>記載する期間を選択してください</v>
      </c>
      <c r="AH41" s="52"/>
      <c r="AI41" s="52"/>
      <c r="AJ41" s="52"/>
      <c r="AK41" s="53"/>
      <c r="AL41" s="51" t="str">
        <f>IF($AK$3="４週",SUMIFS($AK$11:$AK$30,$B$11:$B$30,AL37)/4/$AH$5,IF($AK$3="歴月",SUMIFS($AK$11:$AK$30,$B$11:$B$30,AL37)/$AL$5,"記載する期間を選択してください"))</f>
        <v>記載する期間を選択してください</v>
      </c>
      <c r="AM41" s="53"/>
      <c r="AN41" s="5"/>
    </row>
    <row r="42" spans="1:40" ht="5.15" customHeight="1" x14ac:dyDescent="0.55000000000000004">
      <c r="A42" s="5"/>
      <c r="B42" s="8"/>
      <c r="C42" s="34">
        <v>2</v>
      </c>
      <c r="D42" s="34"/>
      <c r="E42" s="34">
        <v>3</v>
      </c>
      <c r="F42" s="34"/>
      <c r="G42" s="34"/>
      <c r="H42" s="34"/>
      <c r="I42" s="34">
        <v>4</v>
      </c>
      <c r="J42" s="34"/>
      <c r="K42" s="34"/>
      <c r="L42" s="34"/>
      <c r="M42" s="34"/>
      <c r="N42" s="34"/>
      <c r="O42" s="34">
        <v>5</v>
      </c>
      <c r="P42" s="34"/>
      <c r="Q42" s="34"/>
      <c r="R42" s="34"/>
      <c r="S42" s="34"/>
      <c r="T42" s="34"/>
      <c r="U42" s="34">
        <v>6</v>
      </c>
      <c r="V42" s="34"/>
      <c r="W42" s="34"/>
      <c r="X42" s="34"/>
      <c r="Y42" s="34"/>
      <c r="Z42" s="34"/>
      <c r="AA42" s="34">
        <v>7</v>
      </c>
      <c r="AB42" s="34"/>
      <c r="AC42" s="34"/>
      <c r="AD42" s="34"/>
      <c r="AE42" s="34"/>
      <c r="AF42" s="34"/>
      <c r="AG42" s="34">
        <v>8</v>
      </c>
      <c r="AH42" s="34"/>
      <c r="AI42" s="34"/>
      <c r="AJ42" s="34"/>
      <c r="AK42" s="34"/>
      <c r="AL42" s="34">
        <v>9</v>
      </c>
      <c r="AM42" s="35"/>
      <c r="AN42" s="5"/>
    </row>
    <row r="43" spans="1:40" ht="15" customHeight="1" x14ac:dyDescent="0.55000000000000004">
      <c r="A43" s="28" t="s">
        <v>49</v>
      </c>
      <c r="B43" s="36"/>
      <c r="C43" s="37"/>
      <c r="D43" s="37"/>
      <c r="E43" s="37"/>
      <c r="F43" s="38"/>
      <c r="G43" s="37"/>
      <c r="H43" s="34"/>
      <c r="I43" s="34"/>
      <c r="J43" s="34"/>
      <c r="K43" s="34"/>
      <c r="L43" s="34"/>
      <c r="M43" s="34"/>
      <c r="N43" s="34"/>
      <c r="O43" s="34"/>
      <c r="P43" s="34"/>
      <c r="Q43" s="34"/>
      <c r="R43" s="34">
        <v>6</v>
      </c>
      <c r="S43" s="34"/>
      <c r="T43" s="34"/>
      <c r="U43" s="34"/>
      <c r="V43" s="34"/>
      <c r="W43" s="34"/>
      <c r="X43" s="34">
        <v>7</v>
      </c>
      <c r="Y43" s="34"/>
      <c r="Z43" s="34"/>
      <c r="AA43" s="34"/>
      <c r="AB43" s="34"/>
      <c r="AC43" s="34"/>
      <c r="AD43" s="34">
        <v>8</v>
      </c>
      <c r="AE43" s="34"/>
      <c r="AF43" s="34"/>
      <c r="AG43" s="39"/>
      <c r="AH43" s="39"/>
      <c r="AI43" s="39"/>
      <c r="AJ43" s="39">
        <v>9</v>
      </c>
      <c r="AK43" s="40"/>
      <c r="AL43" s="40"/>
      <c r="AM43" s="5"/>
    </row>
    <row r="44" spans="1:40" s="28" customFormat="1" ht="15" customHeight="1" x14ac:dyDescent="0.55000000000000004">
      <c r="A44" s="28" t="s">
        <v>50</v>
      </c>
      <c r="B44" s="41"/>
      <c r="C44" s="41"/>
      <c r="D44" s="41"/>
      <c r="E44" s="41"/>
      <c r="F44" s="41"/>
      <c r="G44" s="41"/>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row>
    <row r="45" spans="1:40" s="28" customFormat="1" ht="15" customHeight="1" x14ac:dyDescent="0.55000000000000004">
      <c r="A45" s="28" t="s">
        <v>51</v>
      </c>
      <c r="B45" s="41"/>
      <c r="C45" s="41"/>
      <c r="D45" s="41"/>
      <c r="E45" s="41"/>
      <c r="F45" s="41"/>
      <c r="G45" s="41"/>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row>
    <row r="46" spans="1:40" s="28" customFormat="1" ht="15" customHeight="1" x14ac:dyDescent="0.55000000000000004">
      <c r="A46" s="28" t="s">
        <v>52</v>
      </c>
      <c r="B46" s="41"/>
      <c r="C46" s="41"/>
      <c r="D46" s="41"/>
      <c r="E46" s="41"/>
      <c r="F46" s="41"/>
      <c r="G46" s="41"/>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row>
    <row r="47" spans="1:40" s="28" customFormat="1" ht="15" customHeight="1" x14ac:dyDescent="0.55000000000000004">
      <c r="A47" s="28" t="s">
        <v>53</v>
      </c>
      <c r="B47" s="41"/>
      <c r="C47" s="41"/>
      <c r="D47" s="41"/>
      <c r="E47" s="41"/>
      <c r="F47" s="41"/>
      <c r="G47" s="41"/>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row>
    <row r="48" spans="1:40" ht="15" customHeight="1" x14ac:dyDescent="0.55000000000000004">
      <c r="A48" s="28" t="s">
        <v>54</v>
      </c>
      <c r="B48" s="42"/>
      <c r="C48" s="28"/>
      <c r="D48" s="28"/>
      <c r="E48" s="28"/>
      <c r="F48" s="28"/>
      <c r="G48" s="28"/>
    </row>
    <row r="49" spans="1:7" ht="15" customHeight="1" x14ac:dyDescent="0.55000000000000004">
      <c r="A49" s="28" t="s">
        <v>55</v>
      </c>
      <c r="B49" s="42"/>
      <c r="C49" s="28"/>
      <c r="D49" s="28"/>
      <c r="E49" s="28"/>
      <c r="F49" s="28"/>
      <c r="G49" s="28"/>
    </row>
    <row r="50" spans="1:7" ht="15" customHeight="1" x14ac:dyDescent="0.55000000000000004">
      <c r="A50" s="28"/>
      <c r="B50" s="32" t="s">
        <v>56</v>
      </c>
      <c r="C50" s="54" t="s">
        <v>57</v>
      </c>
      <c r="D50" s="54"/>
      <c r="E50" s="54"/>
      <c r="F50" s="28"/>
      <c r="G50" s="28"/>
    </row>
    <row r="51" spans="1:7" ht="15" customHeight="1" x14ac:dyDescent="0.55000000000000004">
      <c r="A51" s="28"/>
      <c r="B51" s="43" t="s">
        <v>27</v>
      </c>
      <c r="C51" s="50" t="s">
        <v>58</v>
      </c>
      <c r="D51" s="50"/>
      <c r="E51" s="50"/>
      <c r="F51" s="28"/>
      <c r="G51" s="28"/>
    </row>
    <row r="52" spans="1:7" ht="15" customHeight="1" x14ac:dyDescent="0.55000000000000004">
      <c r="A52" s="28"/>
      <c r="B52" s="43" t="s">
        <v>29</v>
      </c>
      <c r="C52" s="50" t="s">
        <v>59</v>
      </c>
      <c r="D52" s="50"/>
      <c r="E52" s="50"/>
      <c r="F52" s="28"/>
      <c r="G52" s="28"/>
    </row>
    <row r="53" spans="1:7" ht="15" customHeight="1" x14ac:dyDescent="0.55000000000000004">
      <c r="A53" s="28"/>
      <c r="B53" s="43" t="s">
        <v>30</v>
      </c>
      <c r="C53" s="50" t="s">
        <v>60</v>
      </c>
      <c r="D53" s="50"/>
      <c r="E53" s="50"/>
      <c r="F53" s="28"/>
      <c r="G53" s="28"/>
    </row>
    <row r="54" spans="1:7" ht="15" customHeight="1" x14ac:dyDescent="0.55000000000000004">
      <c r="A54" s="28"/>
      <c r="B54" s="43" t="s">
        <v>32</v>
      </c>
      <c r="C54" s="50" t="s">
        <v>61</v>
      </c>
      <c r="D54" s="50"/>
      <c r="E54" s="50"/>
      <c r="F54" s="28"/>
      <c r="G54" s="28"/>
    </row>
    <row r="55" spans="1:7" ht="15" customHeight="1" x14ac:dyDescent="0.55000000000000004">
      <c r="A55" s="28"/>
      <c r="B55" s="28" t="s">
        <v>62</v>
      </c>
      <c r="C55" s="28"/>
      <c r="D55" s="28"/>
      <c r="E55" s="28"/>
      <c r="F55" s="28"/>
      <c r="G55" s="28"/>
    </row>
    <row r="56" spans="1:7" ht="15" customHeight="1" x14ac:dyDescent="0.55000000000000004">
      <c r="A56" s="28"/>
      <c r="B56" s="28" t="s">
        <v>63</v>
      </c>
      <c r="C56" s="28"/>
      <c r="D56" s="28"/>
      <c r="E56" s="28"/>
      <c r="F56" s="28"/>
      <c r="G56" s="28"/>
    </row>
    <row r="57" spans="1:7" ht="15" customHeight="1" x14ac:dyDescent="0.55000000000000004">
      <c r="A57" s="28"/>
      <c r="B57" s="28" t="s">
        <v>64</v>
      </c>
      <c r="C57" s="28"/>
      <c r="D57" s="28"/>
      <c r="E57" s="28"/>
      <c r="F57" s="28"/>
      <c r="G57" s="28"/>
    </row>
    <row r="58" spans="1:7" ht="15" customHeight="1" x14ac:dyDescent="0.55000000000000004">
      <c r="A58" s="28" t="s">
        <v>65</v>
      </c>
      <c r="B58" s="42"/>
      <c r="C58" s="28"/>
      <c r="D58" s="28"/>
      <c r="E58" s="28"/>
      <c r="F58" s="28"/>
      <c r="G58" s="28"/>
    </row>
    <row r="59" spans="1:7" ht="15" customHeight="1" x14ac:dyDescent="0.55000000000000004">
      <c r="A59" s="28" t="s">
        <v>66</v>
      </c>
      <c r="B59" s="42"/>
      <c r="C59" s="28"/>
      <c r="D59" s="28"/>
      <c r="E59" s="28"/>
      <c r="F59" s="28"/>
      <c r="G59" s="28"/>
    </row>
    <row r="60" spans="1:7" ht="15" customHeight="1" x14ac:dyDescent="0.55000000000000004">
      <c r="A60" s="28" t="s">
        <v>67</v>
      </c>
      <c r="B60" s="42"/>
      <c r="C60" s="28"/>
      <c r="D60" s="28"/>
      <c r="E60" s="28"/>
      <c r="F60" s="28"/>
      <c r="G60" s="28"/>
    </row>
    <row r="61" spans="1:7" ht="15" customHeight="1" x14ac:dyDescent="0.55000000000000004">
      <c r="A61" s="28" t="s">
        <v>68</v>
      </c>
      <c r="B61" s="42"/>
      <c r="C61" s="28"/>
      <c r="D61" s="28"/>
      <c r="E61" s="28"/>
      <c r="F61" s="28"/>
      <c r="G61" s="28"/>
    </row>
    <row r="62" spans="1:7" ht="15" customHeight="1" x14ac:dyDescent="0.55000000000000004">
      <c r="A62" s="28" t="s">
        <v>69</v>
      </c>
      <c r="B62" s="42"/>
      <c r="C62" s="28"/>
      <c r="D62" s="28"/>
      <c r="E62" s="28"/>
      <c r="F62" s="28"/>
      <c r="G62" s="28"/>
    </row>
    <row r="63" spans="1:7" ht="15" customHeight="1" x14ac:dyDescent="0.55000000000000004">
      <c r="A63" s="28" t="s">
        <v>70</v>
      </c>
      <c r="B63" s="42"/>
      <c r="C63" s="28"/>
      <c r="D63" s="28"/>
      <c r="E63" s="28"/>
      <c r="F63" s="28"/>
      <c r="G63" s="28"/>
    </row>
    <row r="64" spans="1:7" ht="15" customHeight="1" x14ac:dyDescent="0.55000000000000004">
      <c r="A64" s="28"/>
      <c r="B64" s="28" t="s">
        <v>71</v>
      </c>
      <c r="C64" s="28"/>
      <c r="D64" s="28"/>
      <c r="E64" s="28"/>
      <c r="F64" s="28"/>
      <c r="G64" s="28"/>
    </row>
    <row r="65" spans="1:7" ht="15" customHeight="1" x14ac:dyDescent="0.55000000000000004">
      <c r="A65" s="28"/>
      <c r="B65" s="28" t="s">
        <v>72</v>
      </c>
      <c r="C65" s="28"/>
      <c r="D65" s="28"/>
      <c r="E65" s="28"/>
      <c r="F65" s="28"/>
      <c r="G65" s="28"/>
    </row>
    <row r="66" spans="1:7" ht="15" customHeight="1" x14ac:dyDescent="0.55000000000000004">
      <c r="A66" s="28" t="s">
        <v>73</v>
      </c>
      <c r="B66" s="42"/>
      <c r="C66" s="28"/>
      <c r="D66" s="28"/>
      <c r="E66" s="28"/>
      <c r="F66" s="28"/>
      <c r="G66" s="28"/>
    </row>
    <row r="67" spans="1:7" ht="15" customHeight="1" x14ac:dyDescent="0.55000000000000004">
      <c r="A67" s="28" t="s">
        <v>74</v>
      </c>
      <c r="B67" s="42"/>
      <c r="C67" s="28"/>
      <c r="D67" s="28"/>
      <c r="E67" s="28"/>
      <c r="F67" s="28"/>
      <c r="G67" s="28"/>
    </row>
    <row r="68" spans="1:7" ht="15" customHeight="1" x14ac:dyDescent="0.55000000000000004">
      <c r="A68" s="28" t="s">
        <v>75</v>
      </c>
      <c r="B68" s="42"/>
      <c r="C68" s="28"/>
      <c r="D68" s="28"/>
      <c r="E68" s="28"/>
      <c r="F68" s="28"/>
      <c r="G68" s="28"/>
    </row>
    <row r="69" spans="1:7" ht="15" customHeight="1" x14ac:dyDescent="0.55000000000000004">
      <c r="A69" s="28" t="s">
        <v>76</v>
      </c>
      <c r="B69" s="42"/>
      <c r="C69" s="28"/>
      <c r="D69" s="28"/>
      <c r="E69" s="28"/>
      <c r="F69" s="28"/>
      <c r="G69" s="28"/>
    </row>
    <row r="70" spans="1:7" ht="15" customHeight="1" x14ac:dyDescent="0.55000000000000004">
      <c r="A70" s="28" t="s">
        <v>77</v>
      </c>
      <c r="B70" s="42"/>
      <c r="C70" s="28"/>
      <c r="D70" s="28"/>
      <c r="E70" s="28"/>
      <c r="F70" s="28"/>
      <c r="G70" s="28"/>
    </row>
    <row r="71" spans="1:7" ht="15" customHeight="1" x14ac:dyDescent="0.55000000000000004">
      <c r="A71" s="28" t="s">
        <v>78</v>
      </c>
      <c r="B71" s="42"/>
      <c r="C71" s="28"/>
      <c r="D71" s="28"/>
      <c r="E71" s="28"/>
      <c r="F71" s="28"/>
      <c r="G71" s="28"/>
    </row>
    <row r="72" spans="1:7" ht="15" customHeight="1" x14ac:dyDescent="0.55000000000000004">
      <c r="A72" s="28" t="s">
        <v>79</v>
      </c>
      <c r="B72" s="42"/>
      <c r="C72" s="28"/>
      <c r="D72" s="28"/>
      <c r="E72" s="28"/>
      <c r="F72" s="28"/>
      <c r="G72" s="28"/>
    </row>
  </sheetData>
  <mergeCells count="101">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C37:D37"/>
    <mergeCell ref="E37:H37"/>
    <mergeCell ref="I37:N37"/>
    <mergeCell ref="O37:T37"/>
    <mergeCell ref="U37:Z37"/>
    <mergeCell ref="AA37:AF37"/>
    <mergeCell ref="AM28:AN28"/>
    <mergeCell ref="AM29:AN29"/>
    <mergeCell ref="AM30:AN30"/>
    <mergeCell ref="A31:E31"/>
    <mergeCell ref="AM31:AN32"/>
    <mergeCell ref="A32:E32"/>
    <mergeCell ref="AG37:AK37"/>
    <mergeCell ref="AL37:AM37"/>
    <mergeCell ref="F38:H38"/>
    <mergeCell ref="I38:K38"/>
    <mergeCell ref="L38:N38"/>
    <mergeCell ref="O38:Q38"/>
    <mergeCell ref="R38:T38"/>
    <mergeCell ref="U38:W38"/>
    <mergeCell ref="X38:Z38"/>
    <mergeCell ref="AA38:AC38"/>
    <mergeCell ref="AD38:AF38"/>
    <mergeCell ref="AG38:AI38"/>
    <mergeCell ref="AJ38:AK38"/>
    <mergeCell ref="F39:H39"/>
    <mergeCell ref="I39:K39"/>
    <mergeCell ref="L39:N39"/>
    <mergeCell ref="O39:Q39"/>
    <mergeCell ref="R39:T39"/>
    <mergeCell ref="U39:W39"/>
    <mergeCell ref="X39:Z39"/>
    <mergeCell ref="AA39:AC39"/>
    <mergeCell ref="AD39:AF39"/>
    <mergeCell ref="AG39:AI39"/>
    <mergeCell ref="AJ39:AK39"/>
    <mergeCell ref="F40:H40"/>
    <mergeCell ref="I40:K40"/>
    <mergeCell ref="L40:N40"/>
    <mergeCell ref="O40:Q40"/>
    <mergeCell ref="R40:T40"/>
    <mergeCell ref="U40:W40"/>
    <mergeCell ref="C53:E53"/>
    <mergeCell ref="C54:E54"/>
    <mergeCell ref="AA41:AF41"/>
    <mergeCell ref="AG41:AK41"/>
    <mergeCell ref="AL41:AM41"/>
    <mergeCell ref="C50:E50"/>
    <mergeCell ref="C51:E51"/>
    <mergeCell ref="C52:E52"/>
    <mergeCell ref="X40:Z40"/>
    <mergeCell ref="AA40:AC40"/>
    <mergeCell ref="AD40:AF40"/>
    <mergeCell ref="AG40:AI40"/>
    <mergeCell ref="AJ40:AK40"/>
    <mergeCell ref="C41:D41"/>
    <mergeCell ref="E41:H41"/>
    <mergeCell ref="I41:N41"/>
    <mergeCell ref="O41:T41"/>
    <mergeCell ref="U41:Z41"/>
  </mergeCells>
  <phoneticPr fontId="21"/>
  <dataValidations count="5">
    <dataValidation allowBlank="1" showInputMessage="1" sqref="B11:B12" xr:uid="{4E72355F-AFC3-4B00-9A77-B4AB47623E03}"/>
    <dataValidation type="list" allowBlank="1" showInputMessage="1" showErrorMessage="1" sqref="C11:C30" xr:uid="{CD8A161D-7F68-40F4-90BF-3607FA22511E}">
      <formula1>"A,B,C,D"</formula1>
    </dataValidation>
    <dataValidation type="list" allowBlank="1" showInputMessage="1" showErrorMessage="1" sqref="AK4:AN4" xr:uid="{83E9E744-33EF-4DCB-B216-3C3BA1314F09}">
      <formula1>"予定,実績"</formula1>
    </dataValidation>
    <dataValidation type="list" allowBlank="1" showInputMessage="1" showErrorMessage="1" sqref="AK3:AN3" xr:uid="{23C849F4-2D1B-4615-8AFE-49CBE167C50D}">
      <formula1>"４週,暦月"</formula1>
    </dataValidation>
    <dataValidation type="list" allowBlank="1" showInputMessage="1" sqref="B13:B30" xr:uid="{B353FBA1-6D29-47C2-87F6-BBDDB79E8F6C}">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ABF02-D5CD-4295-B280-94A13D4E5214}">
  <dimension ref="A1:AN73"/>
  <sheetViews>
    <sheetView showGridLines="0" view="pageBreakPreview" zoomScaleNormal="100" zoomScaleSheetLayoutView="100" workbookViewId="0">
      <selection activeCell="D26" sqref="D25:D26"/>
    </sheetView>
  </sheetViews>
  <sheetFormatPr defaultColWidth="8.25" defaultRowHeight="21" customHeight="1" x14ac:dyDescent="0.55000000000000004"/>
  <cols>
    <col min="1" max="1" width="2.58203125" style="8" customWidth="1"/>
    <col min="2" max="2" width="15" style="2" customWidth="1"/>
    <col min="3" max="3" width="6.58203125" style="8" customWidth="1"/>
    <col min="4" max="5" width="7.58203125" style="8" customWidth="1"/>
    <col min="6" max="36" width="2.58203125" style="8" customWidth="1"/>
    <col min="37" max="37" width="6.58203125" style="8" customWidth="1"/>
    <col min="38" max="39" width="7.58203125" style="8" customWidth="1"/>
    <col min="40" max="40" width="5.58203125" style="8" customWidth="1"/>
    <col min="41" max="16384" width="8.25" style="8"/>
  </cols>
  <sheetData>
    <row r="1" spans="1:40" ht="20.149999999999999" customHeight="1" x14ac:dyDescent="0.55000000000000004">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78" t="s">
        <v>97</v>
      </c>
      <c r="AL1" s="78"/>
      <c r="AM1" s="78"/>
      <c r="AN1" s="78"/>
    </row>
    <row r="2" spans="1:40" ht="18" customHeight="1" x14ac:dyDescent="0.55000000000000004">
      <c r="A2" s="5"/>
      <c r="B2" s="9"/>
      <c r="C2" s="9"/>
      <c r="D2" s="9"/>
      <c r="E2" s="9"/>
      <c r="F2" s="9"/>
      <c r="G2" s="9"/>
      <c r="H2" s="9"/>
      <c r="I2" s="9"/>
      <c r="J2" s="9"/>
      <c r="K2" s="9"/>
      <c r="L2" s="9"/>
      <c r="M2" s="79">
        <v>2026</v>
      </c>
      <c r="N2" s="79"/>
      <c r="O2" s="79"/>
      <c r="P2" s="79"/>
      <c r="Q2" s="80" t="s">
        <v>3</v>
      </c>
      <c r="R2" s="80"/>
      <c r="S2" s="79">
        <v>4</v>
      </c>
      <c r="T2" s="79"/>
      <c r="U2" s="80" t="s">
        <v>4</v>
      </c>
      <c r="V2" s="80"/>
      <c r="W2" s="9"/>
      <c r="X2" s="9"/>
      <c r="Y2" s="9"/>
      <c r="Z2" s="5"/>
      <c r="AA2" s="5"/>
      <c r="AC2" s="7"/>
      <c r="AD2" s="9"/>
      <c r="AE2" s="9"/>
      <c r="AF2" s="9"/>
      <c r="AG2" s="9"/>
      <c r="AH2" s="9"/>
      <c r="AI2" s="7" t="s">
        <v>5</v>
      </c>
      <c r="AJ2" s="7"/>
      <c r="AK2" s="81"/>
      <c r="AL2" s="81"/>
      <c r="AM2" s="81"/>
      <c r="AN2" s="81"/>
    </row>
    <row r="3" spans="1:40" ht="18" customHeight="1" x14ac:dyDescent="0.55000000000000004">
      <c r="A3" s="10"/>
      <c r="B3" s="10"/>
      <c r="C3" s="10"/>
      <c r="D3" s="10"/>
      <c r="E3" s="10"/>
      <c r="F3" s="10"/>
      <c r="G3" s="10"/>
      <c r="H3" s="10"/>
      <c r="I3" s="10"/>
      <c r="J3" s="10"/>
      <c r="K3" s="10"/>
      <c r="L3" s="10"/>
      <c r="M3" s="10"/>
      <c r="N3" s="10"/>
      <c r="O3" s="10"/>
      <c r="P3" s="10"/>
      <c r="Q3" s="10"/>
      <c r="R3" s="10"/>
      <c r="S3" s="10"/>
      <c r="T3" s="10"/>
      <c r="U3" s="10"/>
      <c r="V3" s="10"/>
      <c r="W3" s="10"/>
      <c r="Y3" s="11"/>
      <c r="Z3" s="11"/>
      <c r="AA3" s="11"/>
      <c r="AB3" s="5"/>
      <c r="AC3" s="11"/>
      <c r="AD3" s="11"/>
      <c r="AE3" s="11"/>
      <c r="AF3" s="11"/>
      <c r="AG3" s="11"/>
      <c r="AH3" s="11"/>
      <c r="AI3" s="12" t="s">
        <v>6</v>
      </c>
      <c r="AJ3" s="7"/>
      <c r="AK3" s="70"/>
      <c r="AL3" s="70"/>
      <c r="AM3" s="70"/>
      <c r="AN3" s="70"/>
    </row>
    <row r="4" spans="1:40" ht="18" customHeight="1" x14ac:dyDescent="0.55000000000000004">
      <c r="A4" s="10"/>
      <c r="B4" s="10"/>
      <c r="C4" s="10"/>
      <c r="D4" s="10"/>
      <c r="E4" s="10"/>
      <c r="F4" s="10"/>
      <c r="G4" s="10"/>
      <c r="H4" s="10"/>
      <c r="I4" s="10"/>
      <c r="J4" s="10"/>
      <c r="K4" s="10"/>
      <c r="L4" s="10"/>
      <c r="M4" s="10"/>
      <c r="N4" s="10"/>
      <c r="O4" s="10"/>
      <c r="P4" s="10"/>
      <c r="Q4" s="10"/>
      <c r="R4" s="10"/>
      <c r="S4" s="10"/>
      <c r="T4" s="10"/>
      <c r="U4" s="10"/>
      <c r="V4" s="10"/>
      <c r="W4" s="10"/>
      <c r="Y4" s="11"/>
      <c r="Z4" s="11"/>
      <c r="AA4" s="11"/>
      <c r="AB4" s="5"/>
      <c r="AC4" s="11"/>
      <c r="AD4" s="11"/>
      <c r="AE4" s="11"/>
      <c r="AF4" s="11"/>
      <c r="AG4" s="11"/>
      <c r="AH4" s="11"/>
      <c r="AI4" s="12" t="s">
        <v>7</v>
      </c>
      <c r="AJ4" s="7"/>
      <c r="AK4" s="70"/>
      <c r="AL4" s="70"/>
      <c r="AM4" s="70"/>
      <c r="AN4" s="70"/>
    </row>
    <row r="5" spans="1:40" ht="18" customHeight="1" x14ac:dyDescent="0.55000000000000004">
      <c r="A5" s="10"/>
      <c r="B5" s="10"/>
      <c r="C5" s="10"/>
      <c r="D5" s="10"/>
      <c r="E5" s="10"/>
      <c r="F5" s="10"/>
      <c r="G5" s="10"/>
      <c r="H5" s="10"/>
      <c r="I5" s="10"/>
      <c r="J5" s="10"/>
      <c r="K5" s="10"/>
      <c r="L5" s="10"/>
      <c r="M5" s="10"/>
      <c r="N5" s="10"/>
      <c r="O5" s="10"/>
      <c r="P5" s="10"/>
      <c r="Q5" s="10"/>
      <c r="R5" s="10"/>
      <c r="S5" s="10"/>
      <c r="U5" s="10"/>
      <c r="V5" s="10"/>
      <c r="W5" s="10"/>
      <c r="Y5" s="11"/>
      <c r="Z5" s="11"/>
      <c r="AA5" s="11"/>
      <c r="AB5" s="5"/>
      <c r="AC5" s="11"/>
      <c r="AD5" s="11"/>
      <c r="AE5" s="11"/>
      <c r="AF5" s="11"/>
      <c r="AG5" s="12" t="s">
        <v>8</v>
      </c>
      <c r="AH5" s="71"/>
      <c r="AI5" s="71"/>
      <c r="AJ5" s="71"/>
      <c r="AK5" s="11" t="s">
        <v>9</v>
      </c>
      <c r="AL5" s="13"/>
      <c r="AM5" s="11" t="s">
        <v>10</v>
      </c>
      <c r="AN5" s="5"/>
    </row>
    <row r="6" spans="1:40" ht="10" customHeight="1" x14ac:dyDescent="0.55000000000000004">
      <c r="A6" s="5"/>
      <c r="B6" s="14"/>
      <c r="C6" s="14"/>
      <c r="D6" s="14"/>
      <c r="E6" s="14"/>
      <c r="F6" s="14"/>
      <c r="G6" s="14"/>
      <c r="H6" s="14"/>
      <c r="I6" s="14"/>
      <c r="J6" s="14"/>
      <c r="K6" s="14"/>
      <c r="L6" s="14"/>
      <c r="M6" s="14"/>
      <c r="N6" s="14"/>
      <c r="O6" s="14"/>
      <c r="P6" s="14"/>
      <c r="Q6" s="14"/>
      <c r="R6" s="14"/>
      <c r="S6" s="14"/>
      <c r="T6" s="14"/>
      <c r="U6" s="14"/>
      <c r="V6" s="14"/>
      <c r="W6" s="14"/>
      <c r="X6" s="9"/>
      <c r="Y6" s="9"/>
      <c r="Z6" s="9"/>
      <c r="AA6" s="9"/>
      <c r="AB6" s="9"/>
      <c r="AC6" s="9"/>
      <c r="AD6" s="9"/>
      <c r="AE6" s="9"/>
      <c r="AF6" s="9"/>
      <c r="AG6" s="9"/>
      <c r="AH6" s="9"/>
      <c r="AI6" s="9"/>
      <c r="AJ6" s="9"/>
      <c r="AK6" s="9"/>
      <c r="AL6" s="9"/>
      <c r="AM6" s="5"/>
      <c r="AN6" s="5"/>
    </row>
    <row r="7" spans="1:40" ht="15" customHeight="1" x14ac:dyDescent="0.55000000000000004">
      <c r="A7" s="63" t="s">
        <v>11</v>
      </c>
      <c r="B7" s="72" t="s">
        <v>12</v>
      </c>
      <c r="C7" s="74" t="s">
        <v>13</v>
      </c>
      <c r="D7" s="54" t="s">
        <v>14</v>
      </c>
      <c r="E7" s="61" t="s">
        <v>15</v>
      </c>
      <c r="F7" s="77" t="s">
        <v>16</v>
      </c>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67" t="s">
        <v>17</v>
      </c>
      <c r="AL7" s="68" t="s">
        <v>18</v>
      </c>
      <c r="AM7" s="69" t="s">
        <v>19</v>
      </c>
      <c r="AN7" s="69"/>
    </row>
    <row r="8" spans="1:40" ht="15" customHeight="1" x14ac:dyDescent="0.55000000000000004">
      <c r="A8" s="63"/>
      <c r="B8" s="73"/>
      <c r="C8" s="75"/>
      <c r="D8" s="54"/>
      <c r="E8" s="61"/>
      <c r="F8" s="54" t="s">
        <v>20</v>
      </c>
      <c r="G8" s="54"/>
      <c r="H8" s="54"/>
      <c r="I8" s="54"/>
      <c r="J8" s="54"/>
      <c r="K8" s="54"/>
      <c r="L8" s="54"/>
      <c r="M8" s="54" t="s">
        <v>21</v>
      </c>
      <c r="N8" s="54"/>
      <c r="O8" s="54"/>
      <c r="P8" s="54"/>
      <c r="Q8" s="54"/>
      <c r="R8" s="54"/>
      <c r="S8" s="54"/>
      <c r="T8" s="54" t="s">
        <v>22</v>
      </c>
      <c r="U8" s="54"/>
      <c r="V8" s="54"/>
      <c r="W8" s="54"/>
      <c r="X8" s="54"/>
      <c r="Y8" s="54"/>
      <c r="Z8" s="54"/>
      <c r="AA8" s="54" t="s">
        <v>23</v>
      </c>
      <c r="AB8" s="54"/>
      <c r="AC8" s="54"/>
      <c r="AD8" s="54"/>
      <c r="AE8" s="54"/>
      <c r="AF8" s="54"/>
      <c r="AG8" s="54"/>
      <c r="AH8" s="54" t="s">
        <v>24</v>
      </c>
      <c r="AI8" s="54"/>
      <c r="AJ8" s="54"/>
      <c r="AK8" s="67"/>
      <c r="AL8" s="68"/>
      <c r="AM8" s="69"/>
      <c r="AN8" s="69"/>
    </row>
    <row r="9" spans="1:40" ht="15" customHeight="1" x14ac:dyDescent="0.55000000000000004">
      <c r="A9" s="63"/>
      <c r="B9" s="65" t="s">
        <v>25</v>
      </c>
      <c r="C9" s="75"/>
      <c r="D9" s="54"/>
      <c r="E9" s="61"/>
      <c r="F9" s="15">
        <f>DATE($M$2,$S$2,1)</f>
        <v>46113</v>
      </c>
      <c r="G9" s="15">
        <f>DATE($M$2,$S$2,2)</f>
        <v>46114</v>
      </c>
      <c r="H9" s="15">
        <f>DATE($M$2,$S$2,3)</f>
        <v>46115</v>
      </c>
      <c r="I9" s="15">
        <f>DATE($M$2,$S$2,4)</f>
        <v>46116</v>
      </c>
      <c r="J9" s="15">
        <f>DATE($M$2,$S$2,5)</f>
        <v>46117</v>
      </c>
      <c r="K9" s="15">
        <f>DATE($M$2,$S$2,6)</f>
        <v>46118</v>
      </c>
      <c r="L9" s="15">
        <f>DATE($M$2,$S$2,7)</f>
        <v>46119</v>
      </c>
      <c r="M9" s="15">
        <f>DATE($M$2,$S$2,8)</f>
        <v>46120</v>
      </c>
      <c r="N9" s="15">
        <f>DATE($M$2,$S$2,9)</f>
        <v>46121</v>
      </c>
      <c r="O9" s="15">
        <f>DATE($M$2,$S$2,10)</f>
        <v>46122</v>
      </c>
      <c r="P9" s="15">
        <f>DATE($M$2,$S$2,11)</f>
        <v>46123</v>
      </c>
      <c r="Q9" s="15">
        <f>DATE($M$2,$S$2,12)</f>
        <v>46124</v>
      </c>
      <c r="R9" s="15">
        <f>DATE($M$2,$S$2,13)</f>
        <v>46125</v>
      </c>
      <c r="S9" s="15">
        <f>DATE($M$2,$S$2,14)</f>
        <v>46126</v>
      </c>
      <c r="T9" s="15">
        <f>DATE($M$2,$S$2,15)</f>
        <v>46127</v>
      </c>
      <c r="U9" s="15">
        <f>DATE($M$2,$S$2,16)</f>
        <v>46128</v>
      </c>
      <c r="V9" s="15">
        <f>DATE($M$2,$S$2,17)</f>
        <v>46129</v>
      </c>
      <c r="W9" s="15">
        <f>DATE($M$2,$S$2,18)</f>
        <v>46130</v>
      </c>
      <c r="X9" s="15">
        <f>DATE($M$2,$S$2,19)</f>
        <v>46131</v>
      </c>
      <c r="Y9" s="15">
        <f>DATE($M$2,$S$2,20)</f>
        <v>46132</v>
      </c>
      <c r="Z9" s="15">
        <f>DATE($M$2,$S$2,21)</f>
        <v>46133</v>
      </c>
      <c r="AA9" s="15">
        <f>DATE($M$2,$S$2,22)</f>
        <v>46134</v>
      </c>
      <c r="AB9" s="15">
        <f>DATE($M$2,$S$2,23)</f>
        <v>46135</v>
      </c>
      <c r="AC9" s="15">
        <f>DATE($M$2,$S$2,24)</f>
        <v>46136</v>
      </c>
      <c r="AD9" s="15">
        <f>DATE($M$2,$S$2,25)</f>
        <v>46137</v>
      </c>
      <c r="AE9" s="15">
        <f>DATE($M$2,$S$2,26)</f>
        <v>46138</v>
      </c>
      <c r="AF9" s="15">
        <f>DATE($M$2,$S$2,27)</f>
        <v>46139</v>
      </c>
      <c r="AG9" s="15">
        <f>DATE($M$2,$S$2,28)</f>
        <v>46140</v>
      </c>
      <c r="AH9" s="15">
        <f>IF(DAY(EOMONTH(F9,0))&lt;29,"",DATE($M$2,$S$2,29))</f>
        <v>46141</v>
      </c>
      <c r="AI9" s="15">
        <f>IF(DAY(EOMONTH(F9,0))&lt;30,"",DATE($M$2,$S$2,30))</f>
        <v>46142</v>
      </c>
      <c r="AJ9" s="15" t="str">
        <f>IF(DAY(EOMONTH(F9,0))&lt;31,"",DATE($M$2,$S$2,31))</f>
        <v/>
      </c>
      <c r="AK9" s="67"/>
      <c r="AL9" s="68"/>
      <c r="AM9" s="69"/>
      <c r="AN9" s="69"/>
    </row>
    <row r="10" spans="1:40" ht="15" customHeight="1" x14ac:dyDescent="0.55000000000000004">
      <c r="A10" s="63"/>
      <c r="B10" s="66"/>
      <c r="C10" s="76"/>
      <c r="D10" s="54"/>
      <c r="E10" s="61"/>
      <c r="F10" s="16">
        <f>DATE($M$2,$S$2,1)</f>
        <v>46113</v>
      </c>
      <c r="G10" s="16">
        <f>DATE($M$2,$S$2,2)</f>
        <v>46114</v>
      </c>
      <c r="H10" s="16">
        <f>DATE($M$2,$S$2,3)</f>
        <v>46115</v>
      </c>
      <c r="I10" s="16">
        <f>DATE($M$2,$S$2,4)</f>
        <v>46116</v>
      </c>
      <c r="J10" s="16">
        <f>DATE($M$2,$S$2,5)</f>
        <v>46117</v>
      </c>
      <c r="K10" s="16">
        <f>DATE($M$2,$S$2,6)</f>
        <v>46118</v>
      </c>
      <c r="L10" s="16">
        <f>DATE($M$2,$S$2,7)</f>
        <v>46119</v>
      </c>
      <c r="M10" s="16">
        <f>DATE($M$2,$S$2,8)</f>
        <v>46120</v>
      </c>
      <c r="N10" s="16">
        <f>DATE($M$2,$S$2,9)</f>
        <v>46121</v>
      </c>
      <c r="O10" s="16">
        <f>DATE($M$2,$S$2,10)</f>
        <v>46122</v>
      </c>
      <c r="P10" s="16">
        <f>DATE($M$2,$S$2,11)</f>
        <v>46123</v>
      </c>
      <c r="Q10" s="16">
        <f>DATE($M$2,$S$2,12)</f>
        <v>46124</v>
      </c>
      <c r="R10" s="16">
        <f>DATE($M$2,$S$2,13)</f>
        <v>46125</v>
      </c>
      <c r="S10" s="16">
        <f>DATE($M$2,$S$2,14)</f>
        <v>46126</v>
      </c>
      <c r="T10" s="16">
        <f>DATE($M$2,$S$2,15)</f>
        <v>46127</v>
      </c>
      <c r="U10" s="16">
        <f>DATE($M$2,$S$2,16)</f>
        <v>46128</v>
      </c>
      <c r="V10" s="16">
        <f>DATE($M$2,$S$2,17)</f>
        <v>46129</v>
      </c>
      <c r="W10" s="16">
        <f>DATE($M$2,$S$2,18)</f>
        <v>46130</v>
      </c>
      <c r="X10" s="16">
        <f>DATE($M$2,$S$2,19)</f>
        <v>46131</v>
      </c>
      <c r="Y10" s="16">
        <f>DATE($M$2,$S$2,20)</f>
        <v>46132</v>
      </c>
      <c r="Z10" s="16">
        <f>DATE($M$2,$S$2,21)</f>
        <v>46133</v>
      </c>
      <c r="AA10" s="16">
        <f>DATE($M$2,$S$2,22)</f>
        <v>46134</v>
      </c>
      <c r="AB10" s="16">
        <f>DATE($M$2,$S$2,23)</f>
        <v>46135</v>
      </c>
      <c r="AC10" s="16">
        <f>DATE($M$2,$S$2,24)</f>
        <v>46136</v>
      </c>
      <c r="AD10" s="16">
        <f>DATE($M$2,$S$2,25)</f>
        <v>46137</v>
      </c>
      <c r="AE10" s="16">
        <f>DATE($M$2,$S$2,26)</f>
        <v>46138</v>
      </c>
      <c r="AF10" s="16">
        <f>DATE($M$2,$S$2,27)</f>
        <v>46139</v>
      </c>
      <c r="AG10" s="16">
        <f>DATE($M$2,$S$2,28)</f>
        <v>46140</v>
      </c>
      <c r="AH10" s="16">
        <f>IF(DAY(EOMONTH(F10,0))&lt;29,"",DATE($M$2,$S$2,29))</f>
        <v>46141</v>
      </c>
      <c r="AI10" s="16">
        <f>IF(DAY(EOMONTH(F10,0))&lt;30,"",DATE($M$2,$S$2,30))</f>
        <v>46142</v>
      </c>
      <c r="AJ10" s="16" t="str">
        <f>IF(DAY(EOMONTH(F10,0))&lt;31,"",DATE($M$2,$S$2,31))</f>
        <v/>
      </c>
      <c r="AK10" s="67"/>
      <c r="AL10" s="68"/>
      <c r="AM10" s="69"/>
      <c r="AN10" s="69"/>
    </row>
    <row r="11" spans="1:40" ht="18" customHeight="1" x14ac:dyDescent="0.55000000000000004">
      <c r="A11" s="17">
        <v>1</v>
      </c>
      <c r="B11" s="18" t="s">
        <v>26</v>
      </c>
      <c r="C11" s="19" t="s">
        <v>27</v>
      </c>
      <c r="D11" s="20"/>
      <c r="E11" s="21" t="s">
        <v>27</v>
      </c>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3">
        <f>+SUM(F11:AJ11)</f>
        <v>0</v>
      </c>
      <c r="AL11" s="24">
        <f>IF($AK$3="４週",AK11/4,AK11/(DAY(EOMONTH($F$9,0))/7))</f>
        <v>0</v>
      </c>
      <c r="AM11" s="60"/>
      <c r="AN11" s="60"/>
    </row>
    <row r="12" spans="1:40" ht="18" customHeight="1" x14ac:dyDescent="0.55000000000000004">
      <c r="A12" s="17">
        <v>2</v>
      </c>
      <c r="B12" s="18" t="s">
        <v>91</v>
      </c>
      <c r="C12" s="19" t="s">
        <v>29</v>
      </c>
      <c r="D12" s="20"/>
      <c r="E12" s="21" t="s">
        <v>29</v>
      </c>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3">
        <f t="shared" ref="AK12:AK31" si="0">+SUM(F12:AJ12)</f>
        <v>0</v>
      </c>
      <c r="AL12" s="24">
        <f>IF($AK$3="４週",AK12/4,AK12/(DAY(EOMONTH($F$9,0))/7))</f>
        <v>0</v>
      </c>
      <c r="AM12" s="60"/>
      <c r="AN12" s="60"/>
    </row>
    <row r="13" spans="1:40" ht="18" customHeight="1" x14ac:dyDescent="0.55000000000000004">
      <c r="A13" s="17">
        <v>3</v>
      </c>
      <c r="B13" s="18" t="s">
        <v>95</v>
      </c>
      <c r="C13" s="19" t="s">
        <v>30</v>
      </c>
      <c r="D13" s="20"/>
      <c r="E13" s="21" t="s">
        <v>30</v>
      </c>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3">
        <f t="shared" si="0"/>
        <v>0</v>
      </c>
      <c r="AL13" s="24">
        <f>IF($AK$3="４週",AK13/4,AK13/(DAY(EOMONTH($F$9,0))/7))</f>
        <v>0</v>
      </c>
      <c r="AM13" s="60"/>
      <c r="AN13" s="60"/>
    </row>
    <row r="14" spans="1:40" ht="18" customHeight="1" x14ac:dyDescent="0.55000000000000004">
      <c r="A14" s="17">
        <v>4</v>
      </c>
      <c r="B14" s="18" t="s">
        <v>96</v>
      </c>
      <c r="C14" s="19" t="s">
        <v>32</v>
      </c>
      <c r="D14" s="20"/>
      <c r="E14" s="21" t="s">
        <v>32</v>
      </c>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3">
        <f t="shared" si="0"/>
        <v>0</v>
      </c>
      <c r="AL14" s="24">
        <f>IF($AK$3="４週",AK14/4,AK14/(DAY(EOMONTH($F$9,0))/7))</f>
        <v>0</v>
      </c>
      <c r="AM14" s="60"/>
      <c r="AN14" s="60"/>
    </row>
    <row r="15" spans="1:40" ht="18" customHeight="1" x14ac:dyDescent="0.55000000000000004">
      <c r="A15" s="17">
        <v>5</v>
      </c>
      <c r="B15" s="18"/>
      <c r="C15" s="19"/>
      <c r="D15" s="20"/>
      <c r="E15" s="21"/>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3">
        <f t="shared" si="0"/>
        <v>0</v>
      </c>
      <c r="AL15" s="24">
        <f t="shared" ref="AL15:AL30" si="1">IF($AK$3="４週",AK15/4,AK15/(DAY(EOMONTH($F$9,0))/7))</f>
        <v>0</v>
      </c>
      <c r="AM15" s="60"/>
      <c r="AN15" s="60"/>
    </row>
    <row r="16" spans="1:40" ht="18" customHeight="1" x14ac:dyDescent="0.55000000000000004">
      <c r="A16" s="17">
        <v>6</v>
      </c>
      <c r="B16" s="18"/>
      <c r="C16" s="19"/>
      <c r="D16" s="20"/>
      <c r="E16" s="21"/>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3">
        <f t="shared" si="0"/>
        <v>0</v>
      </c>
      <c r="AL16" s="24">
        <f t="shared" si="1"/>
        <v>0</v>
      </c>
      <c r="AM16" s="60"/>
      <c r="AN16" s="60"/>
    </row>
    <row r="17" spans="1:40" ht="18" customHeight="1" x14ac:dyDescent="0.55000000000000004">
      <c r="A17" s="17">
        <v>7</v>
      </c>
      <c r="B17" s="18"/>
      <c r="C17" s="19"/>
      <c r="D17" s="20"/>
      <c r="E17" s="21"/>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3">
        <f t="shared" si="0"/>
        <v>0</v>
      </c>
      <c r="AL17" s="24">
        <f t="shared" si="1"/>
        <v>0</v>
      </c>
      <c r="AM17" s="60"/>
      <c r="AN17" s="60"/>
    </row>
    <row r="18" spans="1:40" ht="18" customHeight="1" x14ac:dyDescent="0.55000000000000004">
      <c r="A18" s="17">
        <v>8</v>
      </c>
      <c r="B18" s="18"/>
      <c r="C18" s="19"/>
      <c r="D18" s="20"/>
      <c r="E18" s="21"/>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3">
        <f t="shared" si="0"/>
        <v>0</v>
      </c>
      <c r="AL18" s="24">
        <f t="shared" si="1"/>
        <v>0</v>
      </c>
      <c r="AM18" s="60"/>
      <c r="AN18" s="60"/>
    </row>
    <row r="19" spans="1:40" ht="18" customHeight="1" x14ac:dyDescent="0.55000000000000004">
      <c r="A19" s="17">
        <v>9</v>
      </c>
      <c r="B19" s="18"/>
      <c r="C19" s="19"/>
      <c r="D19" s="20"/>
      <c r="E19" s="21"/>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3">
        <f t="shared" si="0"/>
        <v>0</v>
      </c>
      <c r="AL19" s="24">
        <f t="shared" si="1"/>
        <v>0</v>
      </c>
      <c r="AM19" s="60"/>
      <c r="AN19" s="60"/>
    </row>
    <row r="20" spans="1:40" ht="18" customHeight="1" x14ac:dyDescent="0.55000000000000004">
      <c r="A20" s="17">
        <v>10</v>
      </c>
      <c r="B20" s="18"/>
      <c r="C20" s="19"/>
      <c r="D20" s="20"/>
      <c r="E20" s="21"/>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3">
        <f t="shared" si="0"/>
        <v>0</v>
      </c>
      <c r="AL20" s="24">
        <f t="shared" si="1"/>
        <v>0</v>
      </c>
      <c r="AM20" s="60"/>
      <c r="AN20" s="60"/>
    </row>
    <row r="21" spans="1:40" ht="18" customHeight="1" x14ac:dyDescent="0.55000000000000004">
      <c r="A21" s="17">
        <v>11</v>
      </c>
      <c r="B21" s="18"/>
      <c r="C21" s="19"/>
      <c r="D21" s="20"/>
      <c r="E21" s="21"/>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3">
        <f t="shared" si="0"/>
        <v>0</v>
      </c>
      <c r="AL21" s="24">
        <f t="shared" si="1"/>
        <v>0</v>
      </c>
      <c r="AM21" s="60"/>
      <c r="AN21" s="60"/>
    </row>
    <row r="22" spans="1:40" ht="18" customHeight="1" x14ac:dyDescent="0.55000000000000004">
      <c r="A22" s="17">
        <v>12</v>
      </c>
      <c r="B22" s="18"/>
      <c r="C22" s="19"/>
      <c r="D22" s="20"/>
      <c r="E22" s="21"/>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3">
        <f t="shared" si="0"/>
        <v>0</v>
      </c>
      <c r="AL22" s="24">
        <f t="shared" si="1"/>
        <v>0</v>
      </c>
      <c r="AM22" s="60"/>
      <c r="AN22" s="60"/>
    </row>
    <row r="23" spans="1:40" ht="18" customHeight="1" x14ac:dyDescent="0.55000000000000004">
      <c r="A23" s="17">
        <v>13</v>
      </c>
      <c r="B23" s="18"/>
      <c r="C23" s="19"/>
      <c r="D23" s="20"/>
      <c r="E23" s="21"/>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3">
        <f t="shared" si="0"/>
        <v>0</v>
      </c>
      <c r="AL23" s="24">
        <f t="shared" si="1"/>
        <v>0</v>
      </c>
      <c r="AM23" s="60"/>
      <c r="AN23" s="60"/>
    </row>
    <row r="24" spans="1:40" ht="18" customHeight="1" x14ac:dyDescent="0.55000000000000004">
      <c r="A24" s="17">
        <v>14</v>
      </c>
      <c r="B24" s="18"/>
      <c r="C24" s="19"/>
      <c r="D24" s="20"/>
      <c r="E24" s="21"/>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3">
        <f t="shared" si="0"/>
        <v>0</v>
      </c>
      <c r="AL24" s="24">
        <f t="shared" si="1"/>
        <v>0</v>
      </c>
      <c r="AM24" s="60"/>
      <c r="AN24" s="60"/>
    </row>
    <row r="25" spans="1:40" ht="18" customHeight="1" x14ac:dyDescent="0.55000000000000004">
      <c r="A25" s="17">
        <v>15</v>
      </c>
      <c r="B25" s="18"/>
      <c r="C25" s="19"/>
      <c r="D25" s="20"/>
      <c r="E25" s="21"/>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3">
        <f t="shared" si="0"/>
        <v>0</v>
      </c>
      <c r="AL25" s="24">
        <f t="shared" si="1"/>
        <v>0</v>
      </c>
      <c r="AM25" s="60"/>
      <c r="AN25" s="60"/>
    </row>
    <row r="26" spans="1:40" ht="18" customHeight="1" x14ac:dyDescent="0.55000000000000004">
      <c r="A26" s="17">
        <v>16</v>
      </c>
      <c r="B26" s="18"/>
      <c r="C26" s="19"/>
      <c r="D26" s="20"/>
      <c r="E26" s="21"/>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3">
        <f t="shared" si="0"/>
        <v>0</v>
      </c>
      <c r="AL26" s="24">
        <f t="shared" si="1"/>
        <v>0</v>
      </c>
      <c r="AM26" s="60"/>
      <c r="AN26" s="60"/>
    </row>
    <row r="27" spans="1:40" ht="18" customHeight="1" x14ac:dyDescent="0.55000000000000004">
      <c r="A27" s="17">
        <v>17</v>
      </c>
      <c r="B27" s="18"/>
      <c r="C27" s="19"/>
      <c r="D27" s="20"/>
      <c r="E27" s="21"/>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3">
        <f t="shared" si="0"/>
        <v>0</v>
      </c>
      <c r="AL27" s="24">
        <f t="shared" si="1"/>
        <v>0</v>
      </c>
      <c r="AM27" s="60"/>
      <c r="AN27" s="60"/>
    </row>
    <row r="28" spans="1:40" ht="18" customHeight="1" x14ac:dyDescent="0.55000000000000004">
      <c r="A28" s="17">
        <v>18</v>
      </c>
      <c r="B28" s="18"/>
      <c r="C28" s="19"/>
      <c r="D28" s="20"/>
      <c r="E28" s="21"/>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3">
        <f t="shared" si="0"/>
        <v>0</v>
      </c>
      <c r="AL28" s="24">
        <f t="shared" si="1"/>
        <v>0</v>
      </c>
      <c r="AM28" s="60"/>
      <c r="AN28" s="60"/>
    </row>
    <row r="29" spans="1:40" ht="18" customHeight="1" x14ac:dyDescent="0.55000000000000004">
      <c r="A29" s="17">
        <v>19</v>
      </c>
      <c r="B29" s="18"/>
      <c r="C29" s="19"/>
      <c r="D29" s="20"/>
      <c r="E29" s="21"/>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3">
        <f t="shared" si="0"/>
        <v>0</v>
      </c>
      <c r="AL29" s="24">
        <f t="shared" si="1"/>
        <v>0</v>
      </c>
      <c r="AM29" s="60"/>
      <c r="AN29" s="60"/>
    </row>
    <row r="30" spans="1:40" ht="18" customHeight="1" x14ac:dyDescent="0.55000000000000004">
      <c r="A30" s="17">
        <v>20</v>
      </c>
      <c r="B30" s="18"/>
      <c r="C30" s="19"/>
      <c r="D30" s="20"/>
      <c r="E30" s="21"/>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3">
        <f t="shared" si="0"/>
        <v>0</v>
      </c>
      <c r="AL30" s="24">
        <f t="shared" si="1"/>
        <v>0</v>
      </c>
      <c r="AM30" s="60"/>
      <c r="AN30" s="60"/>
    </row>
    <row r="31" spans="1:40" ht="18" customHeight="1" x14ac:dyDescent="0.55000000000000004">
      <c r="A31" s="61" t="s">
        <v>33</v>
      </c>
      <c r="B31" s="62"/>
      <c r="C31" s="62"/>
      <c r="D31" s="62"/>
      <c r="E31" s="62"/>
      <c r="F31" s="25">
        <f>+SUM(F11:F30)</f>
        <v>0</v>
      </c>
      <c r="G31" s="25">
        <f t="shared" ref="G31:AJ31" si="2">+SUM(G11:G30)</f>
        <v>0</v>
      </c>
      <c r="H31" s="25">
        <f t="shared" si="2"/>
        <v>0</v>
      </c>
      <c r="I31" s="25">
        <f t="shared" si="2"/>
        <v>0</v>
      </c>
      <c r="J31" s="25">
        <f t="shared" si="2"/>
        <v>0</v>
      </c>
      <c r="K31" s="25">
        <f t="shared" si="2"/>
        <v>0</v>
      </c>
      <c r="L31" s="25">
        <f t="shared" si="2"/>
        <v>0</v>
      </c>
      <c r="M31" s="25">
        <f t="shared" si="2"/>
        <v>0</v>
      </c>
      <c r="N31" s="25">
        <f t="shared" si="2"/>
        <v>0</v>
      </c>
      <c r="O31" s="25">
        <f t="shared" si="2"/>
        <v>0</v>
      </c>
      <c r="P31" s="25">
        <f t="shared" si="2"/>
        <v>0</v>
      </c>
      <c r="Q31" s="25">
        <f t="shared" si="2"/>
        <v>0</v>
      </c>
      <c r="R31" s="25">
        <f t="shared" si="2"/>
        <v>0</v>
      </c>
      <c r="S31" s="25">
        <f t="shared" si="2"/>
        <v>0</v>
      </c>
      <c r="T31" s="25">
        <f t="shared" si="2"/>
        <v>0</v>
      </c>
      <c r="U31" s="25">
        <f t="shared" si="2"/>
        <v>0</v>
      </c>
      <c r="V31" s="25">
        <f t="shared" si="2"/>
        <v>0</v>
      </c>
      <c r="W31" s="25">
        <f t="shared" si="2"/>
        <v>0</v>
      </c>
      <c r="X31" s="25">
        <f t="shared" si="2"/>
        <v>0</v>
      </c>
      <c r="Y31" s="25">
        <f t="shared" si="2"/>
        <v>0</v>
      </c>
      <c r="Z31" s="25">
        <f t="shared" si="2"/>
        <v>0</v>
      </c>
      <c r="AA31" s="25">
        <f t="shared" si="2"/>
        <v>0</v>
      </c>
      <c r="AB31" s="25">
        <f t="shared" si="2"/>
        <v>0</v>
      </c>
      <c r="AC31" s="25">
        <f t="shared" si="2"/>
        <v>0</v>
      </c>
      <c r="AD31" s="25">
        <f t="shared" si="2"/>
        <v>0</v>
      </c>
      <c r="AE31" s="25">
        <f t="shared" si="2"/>
        <v>0</v>
      </c>
      <c r="AF31" s="25">
        <f t="shared" si="2"/>
        <v>0</v>
      </c>
      <c r="AG31" s="25">
        <f t="shared" si="2"/>
        <v>0</v>
      </c>
      <c r="AH31" s="25">
        <f t="shared" si="2"/>
        <v>0</v>
      </c>
      <c r="AI31" s="25">
        <f t="shared" si="2"/>
        <v>0</v>
      </c>
      <c r="AJ31" s="25">
        <f t="shared" si="2"/>
        <v>0</v>
      </c>
      <c r="AK31" s="23">
        <f t="shared" si="0"/>
        <v>0</v>
      </c>
      <c r="AL31" s="24">
        <f>IF($AK$3="４週",AK31/4,AK31/(DAY(EOMONTH($F$9,0))/7))</f>
        <v>0</v>
      </c>
      <c r="AM31" s="63"/>
      <c r="AN31" s="63"/>
    </row>
    <row r="32" spans="1:40" ht="18" customHeight="1" x14ac:dyDescent="0.55000000000000004">
      <c r="A32" s="62" t="s">
        <v>34</v>
      </c>
      <c r="B32" s="62"/>
      <c r="C32" s="62"/>
      <c r="D32" s="62"/>
      <c r="E32" s="64"/>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5"/>
      <c r="AL32" s="27"/>
      <c r="AM32" s="63"/>
      <c r="AN32" s="63"/>
    </row>
    <row r="33" spans="1:40" ht="15" customHeight="1" x14ac:dyDescent="0.55000000000000004">
      <c r="A33" s="14"/>
      <c r="B33" s="14"/>
      <c r="C33" s="14"/>
      <c r="D33" s="14"/>
      <c r="E33" s="14"/>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14"/>
      <c r="AL33" s="14"/>
      <c r="AM33" s="5"/>
    </row>
    <row r="34" spans="1:40" ht="15" customHeight="1" x14ac:dyDescent="0.55000000000000004">
      <c r="A34" s="14"/>
      <c r="B34" s="14"/>
      <c r="C34" s="14"/>
      <c r="D34" s="14"/>
      <c r="E34" s="14"/>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14"/>
      <c r="AL34" s="14"/>
      <c r="AM34" s="5"/>
    </row>
    <row r="35" spans="1:40" ht="15" customHeight="1" x14ac:dyDescent="0.55000000000000004">
      <c r="A35" s="14"/>
      <c r="B35" s="14"/>
      <c r="C35" s="14"/>
      <c r="D35" s="14"/>
      <c r="E35" s="14"/>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14"/>
      <c r="AL35" s="14"/>
      <c r="AM35" s="5"/>
    </row>
    <row r="36" spans="1:40" ht="21" customHeight="1" x14ac:dyDescent="0.55000000000000004">
      <c r="A36" s="4" t="s">
        <v>41</v>
      </c>
      <c r="B36" s="8"/>
      <c r="C36" s="9"/>
      <c r="D36" s="9"/>
      <c r="E36" s="9"/>
      <c r="F36" s="9"/>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9"/>
      <c r="AM36" s="9"/>
      <c r="AN36" s="5"/>
    </row>
    <row r="37" spans="1:40" ht="25" customHeight="1" x14ac:dyDescent="0.55000000000000004">
      <c r="A37" s="5"/>
      <c r="B37" s="14"/>
      <c r="C37" s="51" t="str">
        <f>IF(VLOOKUP($AK$1,[1]選択肢!$A$1:$J$32,C42,FALSE)=0,"-",VLOOKUP($AK$1,[1]選択肢!$A$1:$J$32,C42,FALSE))</f>
        <v>管理者</v>
      </c>
      <c r="D37" s="52"/>
      <c r="E37" s="58" t="str">
        <f>IF(VLOOKUP($AK$1,[1]選択肢!$A$1:$J$32,E42,FALSE)=0,"-",VLOOKUP($AK$1,[1]選択肢!$A$1:$J$32,E42,FALSE))</f>
        <v>児童発達支援管理責任者</v>
      </c>
      <c r="F37" s="58"/>
      <c r="G37" s="58"/>
      <c r="H37" s="58"/>
      <c r="I37" s="51" t="str">
        <f>IF(VLOOKUP($AK$1,[1]選択肢!$A$1:$J$32,I42,FALSE)=0,"-",VLOOKUP($AK$1,[1]選択肢!$A$1:$J$32,I42,FALSE))</f>
        <v>訪問支援員</v>
      </c>
      <c r="J37" s="52"/>
      <c r="K37" s="52"/>
      <c r="L37" s="52"/>
      <c r="M37" s="52"/>
      <c r="N37" s="53"/>
      <c r="O37" s="51" t="str">
        <f>IF(VLOOKUP($AK$1,[1]選択肢!$A$1:$J$32,O42,FALSE)=0,"-",VLOOKUP($AK$1,[1]選択肢!$A$1:$J$32,O42,FALSE))</f>
        <v>-</v>
      </c>
      <c r="P37" s="52"/>
      <c r="Q37" s="52"/>
      <c r="R37" s="52"/>
      <c r="S37" s="52"/>
      <c r="T37" s="53"/>
      <c r="U37" s="51" t="str">
        <f>IF(VLOOKUP($AK$1,[1]選択肢!$A$1:$J$32,U42,FALSE)=0,"-",VLOOKUP($AK$1,[1]選択肢!$A$1:$J$32,U42,FALSE))</f>
        <v>-</v>
      </c>
      <c r="V37" s="52"/>
      <c r="W37" s="52"/>
      <c r="X37" s="52"/>
      <c r="Y37" s="52"/>
      <c r="Z37" s="53"/>
      <c r="AA37" s="51" t="str">
        <f>IF(VLOOKUP($AK$1,[1]選択肢!$A$1:$J$32,AA42,FALSE)=0,"-",VLOOKUP($AK$1,[1]選択肢!$A$1:$J$32,AA42,FALSE))</f>
        <v>-</v>
      </c>
      <c r="AB37" s="52"/>
      <c r="AC37" s="52"/>
      <c r="AD37" s="52"/>
      <c r="AE37" s="52"/>
      <c r="AF37" s="53"/>
      <c r="AG37" s="58" t="str">
        <f>IF(VLOOKUP($AK$1,[1]選択肢!$A$1:$J$32,AG42,FALSE)=0,"-",VLOOKUP($AK$1,[1]選択肢!$A$1:$J$32,AG42,FALSE))</f>
        <v>-</v>
      </c>
      <c r="AH37" s="58"/>
      <c r="AI37" s="58"/>
      <c r="AJ37" s="58"/>
      <c r="AK37" s="58"/>
      <c r="AL37" s="58" t="str">
        <f>IF(VLOOKUP($AK$1,[1]選択肢!$A$1:$J$32,AL42,FALSE)=0,"-",VLOOKUP($AK$1,[1]選択肢!$A$1:$J$32,AL42,FALSE))</f>
        <v>-</v>
      </c>
      <c r="AM37" s="58"/>
      <c r="AN37" s="5"/>
    </row>
    <row r="38" spans="1:40" ht="18" customHeight="1" x14ac:dyDescent="0.55000000000000004">
      <c r="A38" s="5"/>
      <c r="B38" s="14"/>
      <c r="C38" s="30" t="s">
        <v>42</v>
      </c>
      <c r="D38" s="30" t="s">
        <v>43</v>
      </c>
      <c r="E38" s="31" t="s">
        <v>42</v>
      </c>
      <c r="F38" s="59" t="s">
        <v>43</v>
      </c>
      <c r="G38" s="59"/>
      <c r="H38" s="59"/>
      <c r="I38" s="55" t="s">
        <v>42</v>
      </c>
      <c r="J38" s="56"/>
      <c r="K38" s="57"/>
      <c r="L38" s="55" t="s">
        <v>43</v>
      </c>
      <c r="M38" s="56"/>
      <c r="N38" s="57"/>
      <c r="O38" s="55" t="s">
        <v>42</v>
      </c>
      <c r="P38" s="56"/>
      <c r="Q38" s="57"/>
      <c r="R38" s="55" t="s">
        <v>43</v>
      </c>
      <c r="S38" s="56"/>
      <c r="T38" s="57"/>
      <c r="U38" s="55" t="s">
        <v>42</v>
      </c>
      <c r="V38" s="56"/>
      <c r="W38" s="57"/>
      <c r="X38" s="55" t="s">
        <v>43</v>
      </c>
      <c r="Y38" s="56"/>
      <c r="Z38" s="57"/>
      <c r="AA38" s="55" t="s">
        <v>42</v>
      </c>
      <c r="AB38" s="56"/>
      <c r="AC38" s="57"/>
      <c r="AD38" s="55" t="s">
        <v>43</v>
      </c>
      <c r="AE38" s="56"/>
      <c r="AF38" s="57"/>
      <c r="AG38" s="55" t="s">
        <v>42</v>
      </c>
      <c r="AH38" s="56"/>
      <c r="AI38" s="57"/>
      <c r="AJ38" s="55" t="s">
        <v>43</v>
      </c>
      <c r="AK38" s="57"/>
      <c r="AL38" s="31" t="s">
        <v>44</v>
      </c>
      <c r="AM38" s="31" t="s">
        <v>45</v>
      </c>
      <c r="AN38" s="5"/>
    </row>
    <row r="39" spans="1:40" ht="18" customHeight="1" x14ac:dyDescent="0.55000000000000004">
      <c r="A39" s="5"/>
      <c r="B39" s="32" t="s">
        <v>46</v>
      </c>
      <c r="C39" s="31">
        <f>COUNTIFS($B$11:$B$30,C$37,$C$11:$C$30,"A",$E$11:$E$30,"*")</f>
        <v>1</v>
      </c>
      <c r="D39" s="31">
        <f>COUNTIFS($B$11:$B$30,C$37,$C$11:$C$30,"B",$E$11:$E$30,"*")</f>
        <v>0</v>
      </c>
      <c r="E39" s="31">
        <f>COUNTIFS($B$11:$B$30,E$37,$C$11:$C$30,"A",$E$11:$E$30,"*")</f>
        <v>0</v>
      </c>
      <c r="F39" s="55">
        <f>COUNTIFS($B$11:$B$30,E$37,$C$11:$C$30,"B",$E$11:$E$30,"*")</f>
        <v>1</v>
      </c>
      <c r="G39" s="56"/>
      <c r="H39" s="57"/>
      <c r="I39" s="55">
        <f>COUNTIFS($B$11:$B$30,I$37,$C$11:$C$30,"A",$E$11:$E$30,"*")</f>
        <v>0</v>
      </c>
      <c r="J39" s="56"/>
      <c r="K39" s="57"/>
      <c r="L39" s="55">
        <f>COUNTIFS($B$11:$B$30,I$37,$C$11:$C$30,"B",$E$11:$E$30,"*")</f>
        <v>0</v>
      </c>
      <c r="M39" s="56"/>
      <c r="N39" s="57"/>
      <c r="O39" s="55">
        <f>COUNTIFS($B$11:$B$30,O$37,$C$11:$C$30,"A",$E$11:$E$30,"*")</f>
        <v>0</v>
      </c>
      <c r="P39" s="56"/>
      <c r="Q39" s="57"/>
      <c r="R39" s="55">
        <f>COUNTIFS($B$11:$B$30,O$37,$C$11:$C$30,"B",$E$11:$E$30,"*")</f>
        <v>0</v>
      </c>
      <c r="S39" s="56"/>
      <c r="T39" s="57"/>
      <c r="U39" s="55">
        <f>COUNTIFS($B$11:$B$30,U$37,$C$11:$C$30,"A",$E$11:$E$30,"*")</f>
        <v>0</v>
      </c>
      <c r="V39" s="56"/>
      <c r="W39" s="57"/>
      <c r="X39" s="55">
        <f>COUNTIFS($B$11:$B$30,U$37,$C$11:$C$30,"B",$E$11:$E$30,"*")</f>
        <v>0</v>
      </c>
      <c r="Y39" s="56"/>
      <c r="Z39" s="57"/>
      <c r="AA39" s="55">
        <f>COUNTIFS($B$11:$B$30,AA$37,$C$11:$C$30,"A",$E$11:$E$30,"*")</f>
        <v>0</v>
      </c>
      <c r="AB39" s="56"/>
      <c r="AC39" s="57"/>
      <c r="AD39" s="55">
        <f>COUNTIFS($B$11:$B$30,AA$37,$C$11:$C$30,"B",$E$11:$E$30,"*")</f>
        <v>0</v>
      </c>
      <c r="AE39" s="56"/>
      <c r="AF39" s="57"/>
      <c r="AG39" s="55">
        <f>COUNTIFS($B$11:$B$30,AG$37,$C$11:$C$30,"A",$E$11:$E$30,"*")</f>
        <v>0</v>
      </c>
      <c r="AH39" s="56"/>
      <c r="AI39" s="57"/>
      <c r="AJ39" s="55">
        <f>COUNTIFS($B$11:$B$30,AG$37,$C$11:$C$30,"B",$E$11:$E$30,"*")</f>
        <v>0</v>
      </c>
      <c r="AK39" s="57"/>
      <c r="AL39" s="31">
        <f>COUNTIFS($B$11:$B$30,AL$37,$C$11:$C$30,"A",$E$11:$E$30,"*")</f>
        <v>0</v>
      </c>
      <c r="AM39" s="31">
        <f>COUNTIFS($B$11:$B$30,AL$37,$C$11:$C$30,"B",$E$11:$E$30,"*")</f>
        <v>0</v>
      </c>
      <c r="AN39" s="5"/>
    </row>
    <row r="40" spans="1:40" ht="18" customHeight="1" x14ac:dyDescent="0.55000000000000004">
      <c r="A40" s="5"/>
      <c r="B40" s="33" t="s">
        <v>47</v>
      </c>
      <c r="C40" s="31">
        <f>COUNTIFS($B$11:$B$30,C$37,$C$11:$C$30,"C",$E$11:$E$30,"*")</f>
        <v>0</v>
      </c>
      <c r="D40" s="31">
        <f>COUNTIFS($B$11:$B$30,C$37,$C$11:$C$30,"D",$E$11:$E$30,"*")</f>
        <v>0</v>
      </c>
      <c r="E40" s="31">
        <f>COUNTIFS($B$11:$B$30,E$37,$C$11:$C$30,"C",$E$11:$E$30,"*")</f>
        <v>1</v>
      </c>
      <c r="F40" s="55">
        <f>COUNTIFS($B$11:$B$30,E$37,$C$11:$C$30,"D",$E$11:$E$30,"*")</f>
        <v>0</v>
      </c>
      <c r="G40" s="56"/>
      <c r="H40" s="57"/>
      <c r="I40" s="55">
        <f>COUNTIFS($B$11:$B$30,I$37,$C$11:$C$30,"C",$E$11:$E$30,"*")</f>
        <v>0</v>
      </c>
      <c r="J40" s="56"/>
      <c r="K40" s="57"/>
      <c r="L40" s="55">
        <f>COUNTIFS($B$11:$B$30,I$37,$C$11:$C$30,"D",$E$11:$E$30,"*")</f>
        <v>1</v>
      </c>
      <c r="M40" s="56"/>
      <c r="N40" s="57"/>
      <c r="O40" s="55">
        <f>COUNTIFS($B$11:$B$30,O$37,$C$11:$C$30,"C",$E$11:$E$30,"*")</f>
        <v>0</v>
      </c>
      <c r="P40" s="56"/>
      <c r="Q40" s="57"/>
      <c r="R40" s="55">
        <f>COUNTIFS($B$11:$B$30,O$37,$C$11:$C$30,"D",$E$11:$E$30,"*")</f>
        <v>0</v>
      </c>
      <c r="S40" s="56"/>
      <c r="T40" s="57"/>
      <c r="U40" s="55">
        <f>COUNTIFS($B$11:$B$30,U$37,$C$11:$C$30,"C",$E$11:$E$30,"*")</f>
        <v>0</v>
      </c>
      <c r="V40" s="56"/>
      <c r="W40" s="57"/>
      <c r="X40" s="55">
        <f>COUNTIFS($B$11:$B$30,U$37,$C$11:$C$30,"D",$E$11:$E$30,"*")</f>
        <v>0</v>
      </c>
      <c r="Y40" s="56"/>
      <c r="Z40" s="57"/>
      <c r="AA40" s="55">
        <f>COUNTIFS($B$11:$B$30,AA$37,$C$11:$C$30,"C",$E$11:$E$30,"*")</f>
        <v>0</v>
      </c>
      <c r="AB40" s="56"/>
      <c r="AC40" s="57"/>
      <c r="AD40" s="55">
        <f>COUNTIFS($B$11:$B$30,AA$37,$C$11:$C$30,"D",$E$11:$E$30,"*")</f>
        <v>0</v>
      </c>
      <c r="AE40" s="56"/>
      <c r="AF40" s="57"/>
      <c r="AG40" s="55">
        <f>COUNTIFS($B$11:$B$30,AG$37,$C$11:$C$30,"C",$E$11:$E$30,"*")</f>
        <v>0</v>
      </c>
      <c r="AH40" s="56"/>
      <c r="AI40" s="57"/>
      <c r="AJ40" s="55">
        <f>COUNTIFS($B$11:$B$30,AG$37,$C$11:$C$30,"D",$E$11:$E$30,"*")</f>
        <v>0</v>
      </c>
      <c r="AK40" s="57"/>
      <c r="AL40" s="31">
        <f>COUNTIFS($B$11:$B$30,AL$37,$C$11:$C$30,"C",$E$11:$E$30,"*")</f>
        <v>0</v>
      </c>
      <c r="AM40" s="31">
        <f>COUNTIFS($B$11:$B$30,AL$37,$C$11:$C$30,"D",$E$11:$E$30,"*")</f>
        <v>0</v>
      </c>
      <c r="AN40" s="5"/>
    </row>
    <row r="41" spans="1:40" ht="25" customHeight="1" x14ac:dyDescent="0.55000000000000004">
      <c r="A41" s="5"/>
      <c r="B41" s="33" t="s">
        <v>48</v>
      </c>
      <c r="C41" s="51" t="str">
        <f>IF($AK$3="４週",SUMIFS($AK$11:$AK$30,$B$11:$B$30,C37)/4/$AH$5,IF($AK$3="歴月",SUMIFS($AK$11:$AK$30,$B$11:$B$30,C37)/$AL$5,"記載する期間を選択してください"))</f>
        <v>記載する期間を選択してください</v>
      </c>
      <c r="D41" s="53"/>
      <c r="E41" s="51" t="str">
        <f>IF($AK$3="４週",SUMIFS($AK$11:$AK$30,$B$11:$B$30,E37)/4/$AH$5,IF($AK$3="歴月",SUMIFS($AK$11:$AK$30,$B$11:$B$30,E37)/$AL$5,"記載する期間を選択してください"))</f>
        <v>記載する期間を選択してください</v>
      </c>
      <c r="F41" s="52"/>
      <c r="G41" s="52"/>
      <c r="H41" s="53"/>
      <c r="I41" s="51" t="str">
        <f>IF($AK$3="４週",SUMIFS($AK$11:$AK$30,$B$11:$B$30,I37)/4/$AH$5,IF($AK$3="歴月",SUMIFS($AK$11:$AK$30,$B$11:$B$30,I37)/$AL$5,"記載する期間を選択してください"))</f>
        <v>記載する期間を選択してください</v>
      </c>
      <c r="J41" s="52"/>
      <c r="K41" s="52"/>
      <c r="L41" s="52"/>
      <c r="M41" s="52"/>
      <c r="N41" s="53"/>
      <c r="O41" s="51" t="str">
        <f>IF($AK$3="４週",SUMIFS($AK$11:$AK$30,$B$11:$B$30,O37)/4/$AH$5,IF($AK$3="歴月",SUMIFS($AK$11:$AK$30,$B$11:$B$30,O37)/$AL$5,"記載する期間を選択してください"))</f>
        <v>記載する期間を選択してください</v>
      </c>
      <c r="P41" s="52"/>
      <c r="Q41" s="52"/>
      <c r="R41" s="52"/>
      <c r="S41" s="52"/>
      <c r="T41" s="53"/>
      <c r="U41" s="51" t="str">
        <f>IF($AK$3="４週",SUMIFS($AK$11:$AK$30,$B$11:$B$30,U37)/4/$AH$5,IF($AK$3="歴月",SUMIFS($AK$11:$AK$30,$B$11:$B$30,U37)/$AL$5,"記載する期間を選択してください"))</f>
        <v>記載する期間を選択してください</v>
      </c>
      <c r="V41" s="52"/>
      <c r="W41" s="52"/>
      <c r="X41" s="52"/>
      <c r="Y41" s="52"/>
      <c r="Z41" s="53"/>
      <c r="AA41" s="51" t="str">
        <f>IF($AK$3="４週",SUMIFS($AK$11:$AK$30,$B$11:$B$30,AA37)/4/$AH$5,IF($AK$3="歴月",SUMIFS($AK$11:$AK$30,$B$11:$B$30,AA37)/$AL$5,"記載する期間を選択してください"))</f>
        <v>記載する期間を選択してください</v>
      </c>
      <c r="AB41" s="52"/>
      <c r="AC41" s="52"/>
      <c r="AD41" s="52"/>
      <c r="AE41" s="52"/>
      <c r="AF41" s="53"/>
      <c r="AG41" s="51" t="str">
        <f>IF($AK$3="４週",SUMIFS($AK$11:$AK$30,$B$11:$B$30,AG37)/4/$AH$5,IF($AK$3="歴月",SUMIFS($AK$11:$AK$30,$B$11:$B$30,AG37)/$AL$5,"記載する期間を選択してください"))</f>
        <v>記載する期間を選択してください</v>
      </c>
      <c r="AH41" s="52"/>
      <c r="AI41" s="52"/>
      <c r="AJ41" s="52"/>
      <c r="AK41" s="53"/>
      <c r="AL41" s="51" t="str">
        <f>IF($AK$3="４週",SUMIFS($AK$11:$AK$30,$B$11:$B$30,AL37)/4/$AH$5,IF($AK$3="歴月",SUMIFS($AK$11:$AK$30,$B$11:$B$30,AL37)/$AL$5,"記載する期間を選択してください"))</f>
        <v>記載する期間を選択してください</v>
      </c>
      <c r="AM41" s="53"/>
      <c r="AN41" s="5"/>
    </row>
    <row r="42" spans="1:40" ht="5.15" customHeight="1" x14ac:dyDescent="0.55000000000000004">
      <c r="A42" s="5"/>
      <c r="B42" s="8"/>
      <c r="C42" s="34">
        <v>2</v>
      </c>
      <c r="D42" s="34"/>
      <c r="E42" s="34">
        <v>3</v>
      </c>
      <c r="F42" s="34"/>
      <c r="G42" s="34"/>
      <c r="H42" s="34"/>
      <c r="I42" s="34">
        <v>4</v>
      </c>
      <c r="J42" s="34"/>
      <c r="K42" s="34"/>
      <c r="L42" s="34"/>
      <c r="M42" s="34"/>
      <c r="N42" s="34"/>
      <c r="O42" s="34">
        <v>5</v>
      </c>
      <c r="P42" s="34"/>
      <c r="Q42" s="34"/>
      <c r="R42" s="34"/>
      <c r="S42" s="34"/>
      <c r="T42" s="34"/>
      <c r="U42" s="34">
        <v>6</v>
      </c>
      <c r="V42" s="34"/>
      <c r="W42" s="34"/>
      <c r="X42" s="34"/>
      <c r="Y42" s="34"/>
      <c r="Z42" s="34"/>
      <c r="AA42" s="34">
        <v>7</v>
      </c>
      <c r="AB42" s="34"/>
      <c r="AC42" s="34"/>
      <c r="AD42" s="34"/>
      <c r="AE42" s="34"/>
      <c r="AF42" s="34"/>
      <c r="AG42" s="34">
        <v>8</v>
      </c>
      <c r="AH42" s="34"/>
      <c r="AI42" s="34"/>
      <c r="AJ42" s="34"/>
      <c r="AK42" s="34"/>
      <c r="AL42" s="34">
        <v>9</v>
      </c>
      <c r="AM42" s="35"/>
      <c r="AN42" s="5"/>
    </row>
    <row r="43" spans="1:40" ht="15" customHeight="1" x14ac:dyDescent="0.55000000000000004">
      <c r="A43" s="28" t="s">
        <v>49</v>
      </c>
      <c r="B43" s="36"/>
      <c r="C43" s="37"/>
      <c r="D43" s="37"/>
      <c r="E43" s="37"/>
      <c r="F43" s="38"/>
      <c r="G43" s="37"/>
      <c r="H43" s="34"/>
      <c r="I43" s="34"/>
      <c r="J43" s="34"/>
      <c r="K43" s="34"/>
      <c r="L43" s="34"/>
      <c r="M43" s="34"/>
      <c r="N43" s="34"/>
      <c r="O43" s="34"/>
      <c r="P43" s="34"/>
      <c r="Q43" s="34"/>
      <c r="R43" s="34">
        <v>6</v>
      </c>
      <c r="S43" s="34"/>
      <c r="T43" s="34"/>
      <c r="U43" s="34"/>
      <c r="V43" s="34"/>
      <c r="W43" s="34"/>
      <c r="X43" s="34">
        <v>7</v>
      </c>
      <c r="Y43" s="34"/>
      <c r="Z43" s="34"/>
      <c r="AA43" s="34"/>
      <c r="AB43" s="34"/>
      <c r="AC43" s="34"/>
      <c r="AD43" s="34">
        <v>8</v>
      </c>
      <c r="AE43" s="34"/>
      <c r="AF43" s="34"/>
      <c r="AG43" s="39"/>
      <c r="AH43" s="39"/>
      <c r="AI43" s="39"/>
      <c r="AJ43" s="39">
        <v>9</v>
      </c>
      <c r="AK43" s="40"/>
      <c r="AL43" s="40"/>
      <c r="AM43" s="5"/>
    </row>
    <row r="44" spans="1:40" s="28" customFormat="1" ht="15" customHeight="1" x14ac:dyDescent="0.55000000000000004">
      <c r="A44" s="28" t="s">
        <v>50</v>
      </c>
      <c r="B44" s="41"/>
      <c r="C44" s="41"/>
      <c r="D44" s="41"/>
      <c r="E44" s="41"/>
      <c r="F44" s="41"/>
      <c r="G44" s="41"/>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row>
    <row r="45" spans="1:40" s="28" customFormat="1" ht="15" customHeight="1" x14ac:dyDescent="0.55000000000000004">
      <c r="A45" s="28" t="s">
        <v>51</v>
      </c>
      <c r="B45" s="41"/>
      <c r="C45" s="41"/>
      <c r="D45" s="41"/>
      <c r="E45" s="41"/>
      <c r="F45" s="41"/>
      <c r="G45" s="41"/>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row>
    <row r="46" spans="1:40" s="28" customFormat="1" ht="15" customHeight="1" x14ac:dyDescent="0.55000000000000004">
      <c r="A46" s="28" t="s">
        <v>52</v>
      </c>
      <c r="B46" s="41"/>
      <c r="C46" s="41"/>
      <c r="D46" s="41"/>
      <c r="E46" s="41"/>
      <c r="F46" s="41"/>
      <c r="G46" s="41"/>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row>
    <row r="47" spans="1:40" s="28" customFormat="1" ht="15" customHeight="1" x14ac:dyDescent="0.55000000000000004">
      <c r="A47" s="28" t="s">
        <v>53</v>
      </c>
      <c r="B47" s="41"/>
      <c r="C47" s="41"/>
      <c r="D47" s="41"/>
      <c r="E47" s="41"/>
      <c r="F47" s="41"/>
      <c r="G47" s="41"/>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row>
    <row r="48" spans="1:40" ht="15" customHeight="1" x14ac:dyDescent="0.55000000000000004">
      <c r="A48" s="28" t="s">
        <v>54</v>
      </c>
      <c r="B48" s="42"/>
      <c r="C48" s="28"/>
      <c r="D48" s="28"/>
      <c r="E48" s="28"/>
      <c r="F48" s="28"/>
      <c r="G48" s="28"/>
    </row>
    <row r="49" spans="1:7" ht="15" customHeight="1" x14ac:dyDescent="0.55000000000000004">
      <c r="A49" s="28" t="s">
        <v>55</v>
      </c>
      <c r="B49" s="42"/>
      <c r="C49" s="28"/>
      <c r="D49" s="28"/>
      <c r="E49" s="28"/>
      <c r="F49" s="28"/>
      <c r="G49" s="28"/>
    </row>
    <row r="50" spans="1:7" ht="15" customHeight="1" x14ac:dyDescent="0.55000000000000004">
      <c r="A50" s="28"/>
      <c r="B50" s="32" t="s">
        <v>56</v>
      </c>
      <c r="C50" s="54" t="s">
        <v>57</v>
      </c>
      <c r="D50" s="54"/>
      <c r="E50" s="54"/>
      <c r="F50" s="28"/>
      <c r="G50" s="28"/>
    </row>
    <row r="51" spans="1:7" ht="15" customHeight="1" x14ac:dyDescent="0.55000000000000004">
      <c r="A51" s="28"/>
      <c r="B51" s="43" t="s">
        <v>27</v>
      </c>
      <c r="C51" s="50" t="s">
        <v>58</v>
      </c>
      <c r="D51" s="50"/>
      <c r="E51" s="50"/>
      <c r="F51" s="28"/>
      <c r="G51" s="28"/>
    </row>
    <row r="52" spans="1:7" ht="15" customHeight="1" x14ac:dyDescent="0.55000000000000004">
      <c r="A52" s="28"/>
      <c r="B52" s="43" t="s">
        <v>29</v>
      </c>
      <c r="C52" s="50" t="s">
        <v>59</v>
      </c>
      <c r="D52" s="50"/>
      <c r="E52" s="50"/>
      <c r="F52" s="28"/>
      <c r="G52" s="28"/>
    </row>
    <row r="53" spans="1:7" ht="15" customHeight="1" x14ac:dyDescent="0.55000000000000004">
      <c r="A53" s="28"/>
      <c r="B53" s="43" t="s">
        <v>30</v>
      </c>
      <c r="C53" s="50" t="s">
        <v>60</v>
      </c>
      <c r="D53" s="50"/>
      <c r="E53" s="50"/>
      <c r="F53" s="28"/>
      <c r="G53" s="28"/>
    </row>
    <row r="54" spans="1:7" ht="15" customHeight="1" x14ac:dyDescent="0.55000000000000004">
      <c r="A54" s="28"/>
      <c r="B54" s="43" t="s">
        <v>32</v>
      </c>
      <c r="C54" s="50" t="s">
        <v>61</v>
      </c>
      <c r="D54" s="50"/>
      <c r="E54" s="50"/>
      <c r="F54" s="28"/>
      <c r="G54" s="28"/>
    </row>
    <row r="55" spans="1:7" ht="15" customHeight="1" x14ac:dyDescent="0.55000000000000004">
      <c r="A55" s="28"/>
      <c r="B55" s="28" t="s">
        <v>62</v>
      </c>
      <c r="C55" s="28"/>
      <c r="D55" s="28"/>
      <c r="E55" s="28"/>
      <c r="F55" s="28"/>
      <c r="G55" s="28"/>
    </row>
    <row r="56" spans="1:7" ht="15" customHeight="1" x14ac:dyDescent="0.55000000000000004">
      <c r="A56" s="28"/>
      <c r="B56" s="28" t="s">
        <v>63</v>
      </c>
      <c r="C56" s="28"/>
      <c r="D56" s="28"/>
      <c r="E56" s="28"/>
      <c r="F56" s="28"/>
      <c r="G56" s="28"/>
    </row>
    <row r="57" spans="1:7" ht="15" customHeight="1" x14ac:dyDescent="0.55000000000000004">
      <c r="A57" s="28"/>
      <c r="B57" s="28" t="s">
        <v>64</v>
      </c>
      <c r="C57" s="28"/>
      <c r="D57" s="28"/>
      <c r="E57" s="28"/>
      <c r="F57" s="28"/>
      <c r="G57" s="28"/>
    </row>
    <row r="58" spans="1:7" ht="15" customHeight="1" x14ac:dyDescent="0.55000000000000004">
      <c r="A58" s="28" t="s">
        <v>65</v>
      </c>
      <c r="B58" s="42"/>
      <c r="C58" s="28"/>
      <c r="D58" s="28"/>
      <c r="E58" s="28"/>
      <c r="F58" s="28"/>
      <c r="G58" s="28"/>
    </row>
    <row r="59" spans="1:7" ht="15" customHeight="1" x14ac:dyDescent="0.55000000000000004">
      <c r="A59" s="28" t="s">
        <v>66</v>
      </c>
      <c r="B59" s="42"/>
      <c r="C59" s="28"/>
      <c r="D59" s="28"/>
      <c r="E59" s="28"/>
      <c r="F59" s="28"/>
      <c r="G59" s="28"/>
    </row>
    <row r="60" spans="1:7" ht="15" customHeight="1" x14ac:dyDescent="0.55000000000000004">
      <c r="A60" s="28" t="s">
        <v>67</v>
      </c>
      <c r="B60" s="42"/>
      <c r="C60" s="28"/>
      <c r="D60" s="28"/>
      <c r="E60" s="28"/>
      <c r="F60" s="28"/>
      <c r="G60" s="28"/>
    </row>
    <row r="61" spans="1:7" ht="15" customHeight="1" x14ac:dyDescent="0.55000000000000004">
      <c r="A61" s="28" t="s">
        <v>68</v>
      </c>
      <c r="B61" s="42"/>
      <c r="C61" s="28"/>
      <c r="D61" s="28"/>
      <c r="E61" s="28"/>
      <c r="F61" s="28"/>
      <c r="G61" s="28"/>
    </row>
    <row r="62" spans="1:7" ht="15" customHeight="1" x14ac:dyDescent="0.55000000000000004">
      <c r="A62" s="28" t="s">
        <v>69</v>
      </c>
      <c r="B62" s="42"/>
      <c r="C62" s="28"/>
      <c r="D62" s="28"/>
      <c r="E62" s="28"/>
      <c r="F62" s="28"/>
      <c r="G62" s="28"/>
    </row>
    <row r="63" spans="1:7" ht="15" customHeight="1" x14ac:dyDescent="0.55000000000000004">
      <c r="A63" s="28" t="s">
        <v>70</v>
      </c>
      <c r="B63" s="42"/>
      <c r="C63" s="28"/>
      <c r="D63" s="28"/>
      <c r="E63" s="28"/>
      <c r="F63" s="28"/>
      <c r="G63" s="28"/>
    </row>
    <row r="64" spans="1:7" ht="15" customHeight="1" x14ac:dyDescent="0.55000000000000004">
      <c r="A64" s="28"/>
      <c r="B64" s="28" t="s">
        <v>71</v>
      </c>
      <c r="C64" s="28"/>
      <c r="D64" s="28"/>
      <c r="E64" s="28"/>
      <c r="F64" s="28"/>
      <c r="G64" s="28"/>
    </row>
    <row r="65" spans="1:7" ht="15" customHeight="1" x14ac:dyDescent="0.55000000000000004">
      <c r="A65" s="28"/>
      <c r="B65" s="28" t="s">
        <v>72</v>
      </c>
      <c r="C65" s="28"/>
      <c r="D65" s="28"/>
      <c r="E65" s="28"/>
      <c r="F65" s="28"/>
      <c r="G65" s="28"/>
    </row>
    <row r="66" spans="1:7" ht="15" customHeight="1" x14ac:dyDescent="0.55000000000000004">
      <c r="A66" s="28" t="s">
        <v>73</v>
      </c>
      <c r="B66" s="42"/>
      <c r="C66" s="28"/>
      <c r="D66" s="28"/>
      <c r="E66" s="28"/>
      <c r="F66" s="28"/>
      <c r="G66" s="28"/>
    </row>
    <row r="67" spans="1:7" ht="15" customHeight="1" x14ac:dyDescent="0.55000000000000004">
      <c r="A67" s="28" t="s">
        <v>74</v>
      </c>
      <c r="B67" s="42"/>
      <c r="C67" s="28"/>
      <c r="D67" s="28"/>
      <c r="E67" s="28"/>
      <c r="F67" s="28"/>
      <c r="G67" s="28"/>
    </row>
    <row r="68" spans="1:7" ht="15" customHeight="1" x14ac:dyDescent="0.55000000000000004">
      <c r="A68" s="28" t="s">
        <v>75</v>
      </c>
      <c r="B68" s="42"/>
      <c r="C68" s="28"/>
      <c r="D68" s="28"/>
      <c r="E68" s="28"/>
      <c r="F68" s="28"/>
      <c r="G68" s="28"/>
    </row>
    <row r="69" spans="1:7" ht="15" customHeight="1" x14ac:dyDescent="0.55000000000000004">
      <c r="A69" s="28" t="s">
        <v>76</v>
      </c>
      <c r="B69" s="42"/>
      <c r="C69" s="28"/>
      <c r="D69" s="28"/>
      <c r="E69" s="28"/>
      <c r="F69" s="28"/>
      <c r="G69" s="28"/>
    </row>
    <row r="70" spans="1:7" ht="15" customHeight="1" x14ac:dyDescent="0.55000000000000004">
      <c r="A70" s="28" t="s">
        <v>77</v>
      </c>
      <c r="B70" s="42"/>
      <c r="C70" s="28"/>
      <c r="D70" s="28"/>
      <c r="E70" s="28"/>
      <c r="F70" s="28"/>
      <c r="G70" s="28"/>
    </row>
    <row r="71" spans="1:7" ht="15" customHeight="1" x14ac:dyDescent="0.55000000000000004">
      <c r="A71" s="28" t="s">
        <v>78</v>
      </c>
      <c r="B71" s="42"/>
      <c r="C71" s="28"/>
      <c r="D71" s="28"/>
      <c r="E71" s="28"/>
      <c r="F71" s="28"/>
      <c r="G71" s="28"/>
    </row>
    <row r="72" spans="1:7" ht="15" customHeight="1" x14ac:dyDescent="0.55000000000000004">
      <c r="A72" s="28" t="s">
        <v>79</v>
      </c>
      <c r="B72" s="42"/>
      <c r="C72" s="28"/>
      <c r="D72" s="28"/>
      <c r="E72" s="28"/>
      <c r="F72" s="28"/>
      <c r="G72" s="28"/>
    </row>
    <row r="73" spans="1:7" ht="15" customHeight="1" x14ac:dyDescent="0.55000000000000004">
      <c r="A73" s="28" t="s">
        <v>98</v>
      </c>
      <c r="B73" s="42"/>
      <c r="C73" s="28"/>
      <c r="D73" s="28"/>
      <c r="E73" s="28"/>
      <c r="F73" s="28"/>
      <c r="G73" s="28"/>
    </row>
  </sheetData>
  <mergeCells count="101">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C37:D37"/>
    <mergeCell ref="E37:H37"/>
    <mergeCell ref="I37:N37"/>
    <mergeCell ref="O37:T37"/>
    <mergeCell ref="U37:Z37"/>
    <mergeCell ref="AA37:AF37"/>
    <mergeCell ref="AM28:AN28"/>
    <mergeCell ref="AM29:AN29"/>
    <mergeCell ref="AM30:AN30"/>
    <mergeCell ref="A31:E31"/>
    <mergeCell ref="AM31:AN32"/>
    <mergeCell ref="A32:E32"/>
    <mergeCell ref="AG37:AK37"/>
    <mergeCell ref="AL37:AM37"/>
    <mergeCell ref="F38:H38"/>
    <mergeCell ref="I38:K38"/>
    <mergeCell ref="L38:N38"/>
    <mergeCell ref="O38:Q38"/>
    <mergeCell ref="R38:T38"/>
    <mergeCell ref="U38:W38"/>
    <mergeCell ref="X38:Z38"/>
    <mergeCell ref="AA38:AC38"/>
    <mergeCell ref="AD38:AF38"/>
    <mergeCell ref="AG38:AI38"/>
    <mergeCell ref="AJ38:AK38"/>
    <mergeCell ref="F39:H39"/>
    <mergeCell ref="I39:K39"/>
    <mergeCell ref="L39:N39"/>
    <mergeCell ref="O39:Q39"/>
    <mergeCell ref="R39:T39"/>
    <mergeCell ref="U39:W39"/>
    <mergeCell ref="X39:Z39"/>
    <mergeCell ref="AA39:AC39"/>
    <mergeCell ref="AD39:AF39"/>
    <mergeCell ref="AG39:AI39"/>
    <mergeCell ref="AJ39:AK39"/>
    <mergeCell ref="F40:H40"/>
    <mergeCell ref="I40:K40"/>
    <mergeCell ref="L40:N40"/>
    <mergeCell ref="O40:Q40"/>
    <mergeCell ref="R40:T40"/>
    <mergeCell ref="U40:W40"/>
    <mergeCell ref="C53:E53"/>
    <mergeCell ref="C54:E54"/>
    <mergeCell ref="AA41:AF41"/>
    <mergeCell ref="AG41:AK41"/>
    <mergeCell ref="AL41:AM41"/>
    <mergeCell ref="C50:E50"/>
    <mergeCell ref="C51:E51"/>
    <mergeCell ref="C52:E52"/>
    <mergeCell ref="X40:Z40"/>
    <mergeCell ref="AA40:AC40"/>
    <mergeCell ref="AD40:AF40"/>
    <mergeCell ref="AG40:AI40"/>
    <mergeCell ref="AJ40:AK40"/>
    <mergeCell ref="C41:D41"/>
    <mergeCell ref="E41:H41"/>
    <mergeCell ref="I41:N41"/>
    <mergeCell ref="O41:T41"/>
    <mergeCell ref="U41:Z41"/>
  </mergeCells>
  <phoneticPr fontId="21"/>
  <dataValidations count="5">
    <dataValidation allowBlank="1" showInputMessage="1" sqref="B11:B12" xr:uid="{7692D7B1-0501-4F15-B184-656AFD61D3A5}"/>
    <dataValidation type="list" allowBlank="1" showInputMessage="1" sqref="B13:B30" xr:uid="{55DB34EA-9DFC-4289-A191-2448B50B745A}">
      <formula1>INDIRECT($AK$1)</formula1>
    </dataValidation>
    <dataValidation type="list" allowBlank="1" showInputMessage="1" showErrorMessage="1" sqref="AK3:AN3" xr:uid="{B88B5FC6-3601-4E6D-B883-05C3894469F9}">
      <formula1>"４週,暦月"</formula1>
    </dataValidation>
    <dataValidation type="list" allowBlank="1" showInputMessage="1" showErrorMessage="1" sqref="AK4:AN4" xr:uid="{6929C313-AE29-462D-80E4-6026065AEF6E}">
      <formula1>"予定,実績"</formula1>
    </dataValidation>
    <dataValidation type="list" allowBlank="1" showInputMessage="1" showErrorMessage="1" sqref="C11:C30" xr:uid="{31936476-15A3-402F-8FF0-BEE893D69BF2}">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B4A52-38B1-46BC-9047-5E60C597A073}">
  <dimension ref="A1:AN75"/>
  <sheetViews>
    <sheetView showGridLines="0" tabSelected="1" view="pageBreakPreview" zoomScaleNormal="100" zoomScaleSheetLayoutView="100" workbookViewId="0">
      <selection activeCell="Y66" sqref="Y66"/>
    </sheetView>
  </sheetViews>
  <sheetFormatPr defaultColWidth="8.25" defaultRowHeight="21" customHeight="1" x14ac:dyDescent="0.55000000000000004"/>
  <cols>
    <col min="1" max="1" width="2.58203125" style="8" customWidth="1"/>
    <col min="2" max="2" width="12.08203125" style="2" customWidth="1"/>
    <col min="3" max="3" width="6.58203125" style="8" customWidth="1"/>
    <col min="4" max="5" width="7.58203125" style="8" customWidth="1"/>
    <col min="6" max="36" width="2.58203125" style="8" customWidth="1"/>
    <col min="37" max="37" width="6.58203125" style="8" customWidth="1"/>
    <col min="38" max="39" width="7.58203125" style="8" customWidth="1"/>
    <col min="40" max="40" width="5.58203125" style="8" customWidth="1"/>
    <col min="41" max="16384" width="8.25" style="8"/>
  </cols>
  <sheetData>
    <row r="1" spans="1:40" ht="20.149999999999999" customHeight="1" x14ac:dyDescent="0.55000000000000004">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78" t="s">
        <v>2</v>
      </c>
      <c r="AL1" s="78"/>
      <c r="AM1" s="78"/>
      <c r="AN1" s="78"/>
    </row>
    <row r="2" spans="1:40" ht="18" customHeight="1" x14ac:dyDescent="0.55000000000000004">
      <c r="A2" s="5"/>
      <c r="B2" s="9"/>
      <c r="C2" s="9"/>
      <c r="D2" s="9"/>
      <c r="E2" s="9"/>
      <c r="F2" s="9"/>
      <c r="G2" s="9"/>
      <c r="H2" s="9"/>
      <c r="I2" s="9"/>
      <c r="J2" s="9"/>
      <c r="K2" s="9"/>
      <c r="L2" s="9"/>
      <c r="M2" s="79">
        <v>2026</v>
      </c>
      <c r="N2" s="79"/>
      <c r="O2" s="79"/>
      <c r="P2" s="79"/>
      <c r="Q2" s="80" t="s">
        <v>3</v>
      </c>
      <c r="R2" s="80"/>
      <c r="S2" s="79">
        <v>4</v>
      </c>
      <c r="T2" s="79"/>
      <c r="U2" s="80" t="s">
        <v>4</v>
      </c>
      <c r="V2" s="80"/>
      <c r="W2" s="9"/>
      <c r="X2" s="9"/>
      <c r="Y2" s="9"/>
      <c r="Z2" s="5"/>
      <c r="AA2" s="5"/>
      <c r="AC2" s="7"/>
      <c r="AD2" s="9"/>
      <c r="AE2" s="9"/>
      <c r="AF2" s="9"/>
      <c r="AG2" s="9"/>
      <c r="AH2" s="9"/>
      <c r="AI2" s="7" t="s">
        <v>5</v>
      </c>
      <c r="AJ2" s="7"/>
      <c r="AK2" s="81"/>
      <c r="AL2" s="81"/>
      <c r="AM2" s="81"/>
      <c r="AN2" s="81"/>
    </row>
    <row r="3" spans="1:40" ht="18" customHeight="1" x14ac:dyDescent="0.55000000000000004">
      <c r="A3" s="10"/>
      <c r="B3" s="10"/>
      <c r="C3" s="10"/>
      <c r="D3" s="10"/>
      <c r="E3" s="10"/>
      <c r="F3" s="10"/>
      <c r="G3" s="10"/>
      <c r="H3" s="10"/>
      <c r="I3" s="10"/>
      <c r="J3" s="10"/>
      <c r="K3" s="10"/>
      <c r="L3" s="10"/>
      <c r="M3" s="10"/>
      <c r="N3" s="10"/>
      <c r="O3" s="10"/>
      <c r="P3" s="10"/>
      <c r="Q3" s="10"/>
      <c r="R3" s="10"/>
      <c r="S3" s="10"/>
      <c r="T3" s="10"/>
      <c r="U3" s="10"/>
      <c r="V3" s="10"/>
      <c r="W3" s="10"/>
      <c r="Y3" s="11"/>
      <c r="Z3" s="11"/>
      <c r="AA3" s="11"/>
      <c r="AB3" s="5"/>
      <c r="AC3" s="11"/>
      <c r="AD3" s="11"/>
      <c r="AE3" s="11"/>
      <c r="AF3" s="11"/>
      <c r="AG3" s="11"/>
      <c r="AH3" s="11"/>
      <c r="AI3" s="12" t="s">
        <v>6</v>
      </c>
      <c r="AJ3" s="7"/>
      <c r="AK3" s="70"/>
      <c r="AL3" s="70"/>
      <c r="AM3" s="70"/>
      <c r="AN3" s="70"/>
    </row>
    <row r="4" spans="1:40" ht="18" customHeight="1" x14ac:dyDescent="0.55000000000000004">
      <c r="A4" s="10"/>
      <c r="B4" s="10"/>
      <c r="C4" s="10"/>
      <c r="D4" s="10"/>
      <c r="E4" s="10"/>
      <c r="F4" s="10"/>
      <c r="G4" s="10"/>
      <c r="H4" s="10"/>
      <c r="I4" s="10"/>
      <c r="J4" s="10"/>
      <c r="K4" s="10"/>
      <c r="L4" s="10"/>
      <c r="M4" s="10"/>
      <c r="N4" s="10"/>
      <c r="O4" s="10"/>
      <c r="P4" s="10"/>
      <c r="Q4" s="10"/>
      <c r="R4" s="10"/>
      <c r="S4" s="10"/>
      <c r="T4" s="10"/>
      <c r="U4" s="10"/>
      <c r="V4" s="10"/>
      <c r="W4" s="10"/>
      <c r="Y4" s="11"/>
      <c r="Z4" s="11"/>
      <c r="AA4" s="11"/>
      <c r="AB4" s="5"/>
      <c r="AC4" s="11"/>
      <c r="AD4" s="11"/>
      <c r="AE4" s="11"/>
      <c r="AF4" s="11"/>
      <c r="AG4" s="11"/>
      <c r="AH4" s="11"/>
      <c r="AI4" s="12" t="s">
        <v>7</v>
      </c>
      <c r="AJ4" s="7"/>
      <c r="AK4" s="70"/>
      <c r="AL4" s="70"/>
      <c r="AM4" s="70"/>
      <c r="AN4" s="70"/>
    </row>
    <row r="5" spans="1:40" ht="18" customHeight="1" x14ac:dyDescent="0.55000000000000004">
      <c r="A5" s="10"/>
      <c r="B5" s="10"/>
      <c r="C5" s="10"/>
      <c r="D5" s="10"/>
      <c r="E5" s="10"/>
      <c r="F5" s="10"/>
      <c r="G5" s="10"/>
      <c r="H5" s="10"/>
      <c r="I5" s="10"/>
      <c r="J5" s="10"/>
      <c r="K5" s="10"/>
      <c r="L5" s="10"/>
      <c r="M5" s="10"/>
      <c r="N5" s="10"/>
      <c r="O5" s="10"/>
      <c r="P5" s="10"/>
      <c r="Q5" s="10"/>
      <c r="R5" s="10"/>
      <c r="S5" s="10"/>
      <c r="U5" s="10"/>
      <c r="V5" s="10"/>
      <c r="W5" s="10"/>
      <c r="Y5" s="11"/>
      <c r="Z5" s="11"/>
      <c r="AA5" s="11"/>
      <c r="AB5" s="5"/>
      <c r="AC5" s="11"/>
      <c r="AD5" s="11"/>
      <c r="AE5" s="11"/>
      <c r="AF5" s="11"/>
      <c r="AG5" s="12" t="s">
        <v>8</v>
      </c>
      <c r="AH5" s="71"/>
      <c r="AI5" s="71"/>
      <c r="AJ5" s="71"/>
      <c r="AK5" s="11" t="s">
        <v>9</v>
      </c>
      <c r="AL5" s="13"/>
      <c r="AM5" s="11" t="s">
        <v>10</v>
      </c>
      <c r="AN5" s="5"/>
    </row>
    <row r="6" spans="1:40" ht="10" customHeight="1" x14ac:dyDescent="0.55000000000000004">
      <c r="A6" s="5"/>
      <c r="B6" s="14"/>
      <c r="C6" s="14"/>
      <c r="D6" s="14"/>
      <c r="E6" s="14"/>
      <c r="F6" s="14"/>
      <c r="G6" s="14"/>
      <c r="H6" s="14"/>
      <c r="I6" s="14"/>
      <c r="J6" s="14"/>
      <c r="K6" s="14"/>
      <c r="L6" s="14"/>
      <c r="M6" s="14"/>
      <c r="N6" s="14"/>
      <c r="O6" s="14"/>
      <c r="P6" s="14"/>
      <c r="Q6" s="14"/>
      <c r="R6" s="14"/>
      <c r="S6" s="14"/>
      <c r="T6" s="14"/>
      <c r="U6" s="14"/>
      <c r="V6" s="14"/>
      <c r="W6" s="14"/>
      <c r="X6" s="9"/>
      <c r="Y6" s="9"/>
      <c r="Z6" s="9"/>
      <c r="AA6" s="9"/>
      <c r="AB6" s="9"/>
      <c r="AC6" s="9"/>
      <c r="AD6" s="9"/>
      <c r="AE6" s="9"/>
      <c r="AF6" s="9"/>
      <c r="AG6" s="9"/>
      <c r="AH6" s="9"/>
      <c r="AI6" s="9"/>
      <c r="AJ6" s="9"/>
      <c r="AK6" s="9"/>
      <c r="AL6" s="9"/>
      <c r="AM6" s="5"/>
      <c r="AN6" s="5"/>
    </row>
    <row r="7" spans="1:40" ht="15" customHeight="1" x14ac:dyDescent="0.55000000000000004">
      <c r="A7" s="63" t="s">
        <v>11</v>
      </c>
      <c r="B7" s="72" t="s">
        <v>12</v>
      </c>
      <c r="C7" s="74" t="s">
        <v>13</v>
      </c>
      <c r="D7" s="54" t="s">
        <v>14</v>
      </c>
      <c r="E7" s="61" t="s">
        <v>15</v>
      </c>
      <c r="F7" s="77" t="s">
        <v>16</v>
      </c>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67" t="s">
        <v>17</v>
      </c>
      <c r="AL7" s="68" t="s">
        <v>18</v>
      </c>
      <c r="AM7" s="69" t="s">
        <v>19</v>
      </c>
      <c r="AN7" s="69"/>
    </row>
    <row r="8" spans="1:40" ht="15" customHeight="1" x14ac:dyDescent="0.55000000000000004">
      <c r="A8" s="63"/>
      <c r="B8" s="73"/>
      <c r="C8" s="75"/>
      <c r="D8" s="54"/>
      <c r="E8" s="61"/>
      <c r="F8" s="54" t="s">
        <v>20</v>
      </c>
      <c r="G8" s="54"/>
      <c r="H8" s="54"/>
      <c r="I8" s="54"/>
      <c r="J8" s="54"/>
      <c r="K8" s="54"/>
      <c r="L8" s="54"/>
      <c r="M8" s="54" t="s">
        <v>21</v>
      </c>
      <c r="N8" s="54"/>
      <c r="O8" s="54"/>
      <c r="P8" s="54"/>
      <c r="Q8" s="54"/>
      <c r="R8" s="54"/>
      <c r="S8" s="54"/>
      <c r="T8" s="54" t="s">
        <v>22</v>
      </c>
      <c r="U8" s="54"/>
      <c r="V8" s="54"/>
      <c r="W8" s="54"/>
      <c r="X8" s="54"/>
      <c r="Y8" s="54"/>
      <c r="Z8" s="54"/>
      <c r="AA8" s="54" t="s">
        <v>23</v>
      </c>
      <c r="AB8" s="54"/>
      <c r="AC8" s="54"/>
      <c r="AD8" s="54"/>
      <c r="AE8" s="54"/>
      <c r="AF8" s="54"/>
      <c r="AG8" s="54"/>
      <c r="AH8" s="54" t="s">
        <v>24</v>
      </c>
      <c r="AI8" s="54"/>
      <c r="AJ8" s="54"/>
      <c r="AK8" s="67"/>
      <c r="AL8" s="68"/>
      <c r="AM8" s="69"/>
      <c r="AN8" s="69"/>
    </row>
    <row r="9" spans="1:40" ht="15" customHeight="1" x14ac:dyDescent="0.55000000000000004">
      <c r="A9" s="63"/>
      <c r="B9" s="65" t="s">
        <v>25</v>
      </c>
      <c r="C9" s="75"/>
      <c r="D9" s="54"/>
      <c r="E9" s="61"/>
      <c r="F9" s="15">
        <f>DATE($M$2,$S$2,1)</f>
        <v>46113</v>
      </c>
      <c r="G9" s="15">
        <f>DATE($M$2,$S$2,2)</f>
        <v>46114</v>
      </c>
      <c r="H9" s="15">
        <f>DATE($M$2,$S$2,3)</f>
        <v>46115</v>
      </c>
      <c r="I9" s="15">
        <f>DATE($M$2,$S$2,4)</f>
        <v>46116</v>
      </c>
      <c r="J9" s="15">
        <f>DATE($M$2,$S$2,5)</f>
        <v>46117</v>
      </c>
      <c r="K9" s="15">
        <f>DATE($M$2,$S$2,6)</f>
        <v>46118</v>
      </c>
      <c r="L9" s="15">
        <f>DATE($M$2,$S$2,7)</f>
        <v>46119</v>
      </c>
      <c r="M9" s="15">
        <f>DATE($M$2,$S$2,8)</f>
        <v>46120</v>
      </c>
      <c r="N9" s="15">
        <f>DATE($M$2,$S$2,9)</f>
        <v>46121</v>
      </c>
      <c r="O9" s="15">
        <f>DATE($M$2,$S$2,10)</f>
        <v>46122</v>
      </c>
      <c r="P9" s="15">
        <f>DATE($M$2,$S$2,11)</f>
        <v>46123</v>
      </c>
      <c r="Q9" s="15">
        <f>DATE($M$2,$S$2,12)</f>
        <v>46124</v>
      </c>
      <c r="R9" s="15">
        <f>DATE($M$2,$S$2,13)</f>
        <v>46125</v>
      </c>
      <c r="S9" s="15">
        <f>DATE($M$2,$S$2,14)</f>
        <v>46126</v>
      </c>
      <c r="T9" s="15">
        <f>DATE($M$2,$S$2,15)</f>
        <v>46127</v>
      </c>
      <c r="U9" s="15">
        <f>DATE($M$2,$S$2,16)</f>
        <v>46128</v>
      </c>
      <c r="V9" s="15">
        <f>DATE($M$2,$S$2,17)</f>
        <v>46129</v>
      </c>
      <c r="W9" s="15">
        <f>DATE($M$2,$S$2,18)</f>
        <v>46130</v>
      </c>
      <c r="X9" s="15">
        <f>DATE($M$2,$S$2,19)</f>
        <v>46131</v>
      </c>
      <c r="Y9" s="15">
        <f>DATE($M$2,$S$2,20)</f>
        <v>46132</v>
      </c>
      <c r="Z9" s="15">
        <f>DATE($M$2,$S$2,21)</f>
        <v>46133</v>
      </c>
      <c r="AA9" s="15">
        <f>DATE($M$2,$S$2,22)</f>
        <v>46134</v>
      </c>
      <c r="AB9" s="15">
        <f>DATE($M$2,$S$2,23)</f>
        <v>46135</v>
      </c>
      <c r="AC9" s="15">
        <f>DATE($M$2,$S$2,24)</f>
        <v>46136</v>
      </c>
      <c r="AD9" s="15">
        <f>DATE($M$2,$S$2,25)</f>
        <v>46137</v>
      </c>
      <c r="AE9" s="15">
        <f>DATE($M$2,$S$2,26)</f>
        <v>46138</v>
      </c>
      <c r="AF9" s="15">
        <f>DATE($M$2,$S$2,27)</f>
        <v>46139</v>
      </c>
      <c r="AG9" s="15">
        <f>DATE($M$2,$S$2,28)</f>
        <v>46140</v>
      </c>
      <c r="AH9" s="15">
        <f>IF(DAY(EOMONTH(F9,0))&lt;29,"",DATE($M$2,$S$2,29))</f>
        <v>46141</v>
      </c>
      <c r="AI9" s="15">
        <f>IF(DAY(EOMONTH(F9,0))&lt;30,"",DATE($M$2,$S$2,30))</f>
        <v>46142</v>
      </c>
      <c r="AJ9" s="15" t="str">
        <f>IF(DAY(EOMONTH(F9,0))&lt;31,"",DATE($M$2,$S$2,31))</f>
        <v/>
      </c>
      <c r="AK9" s="67"/>
      <c r="AL9" s="68"/>
      <c r="AM9" s="69"/>
      <c r="AN9" s="69"/>
    </row>
    <row r="10" spans="1:40" ht="15" customHeight="1" x14ac:dyDescent="0.55000000000000004">
      <c r="A10" s="63"/>
      <c r="B10" s="66"/>
      <c r="C10" s="76"/>
      <c r="D10" s="54"/>
      <c r="E10" s="61"/>
      <c r="F10" s="16">
        <f>DATE($M$2,$S$2,1)</f>
        <v>46113</v>
      </c>
      <c r="G10" s="16">
        <f>DATE($M$2,$S$2,2)</f>
        <v>46114</v>
      </c>
      <c r="H10" s="16">
        <f>DATE($M$2,$S$2,3)</f>
        <v>46115</v>
      </c>
      <c r="I10" s="16">
        <f>DATE($M$2,$S$2,4)</f>
        <v>46116</v>
      </c>
      <c r="J10" s="16">
        <f>DATE($M$2,$S$2,5)</f>
        <v>46117</v>
      </c>
      <c r="K10" s="16">
        <f>DATE($M$2,$S$2,6)</f>
        <v>46118</v>
      </c>
      <c r="L10" s="16">
        <f>DATE($M$2,$S$2,7)</f>
        <v>46119</v>
      </c>
      <c r="M10" s="16">
        <f>DATE($M$2,$S$2,8)</f>
        <v>46120</v>
      </c>
      <c r="N10" s="16">
        <f>DATE($M$2,$S$2,9)</f>
        <v>46121</v>
      </c>
      <c r="O10" s="16">
        <f>DATE($M$2,$S$2,10)</f>
        <v>46122</v>
      </c>
      <c r="P10" s="16">
        <f>DATE($M$2,$S$2,11)</f>
        <v>46123</v>
      </c>
      <c r="Q10" s="16">
        <f>DATE($M$2,$S$2,12)</f>
        <v>46124</v>
      </c>
      <c r="R10" s="16">
        <f>DATE($M$2,$S$2,13)</f>
        <v>46125</v>
      </c>
      <c r="S10" s="16">
        <f>DATE($M$2,$S$2,14)</f>
        <v>46126</v>
      </c>
      <c r="T10" s="16">
        <f>DATE($M$2,$S$2,15)</f>
        <v>46127</v>
      </c>
      <c r="U10" s="16">
        <f>DATE($M$2,$S$2,16)</f>
        <v>46128</v>
      </c>
      <c r="V10" s="16">
        <f>DATE($M$2,$S$2,17)</f>
        <v>46129</v>
      </c>
      <c r="W10" s="16">
        <f>DATE($M$2,$S$2,18)</f>
        <v>46130</v>
      </c>
      <c r="X10" s="16">
        <f>DATE($M$2,$S$2,19)</f>
        <v>46131</v>
      </c>
      <c r="Y10" s="16">
        <f>DATE($M$2,$S$2,20)</f>
        <v>46132</v>
      </c>
      <c r="Z10" s="16">
        <f>DATE($M$2,$S$2,21)</f>
        <v>46133</v>
      </c>
      <c r="AA10" s="16">
        <f>DATE($M$2,$S$2,22)</f>
        <v>46134</v>
      </c>
      <c r="AB10" s="16">
        <f>DATE($M$2,$S$2,23)</f>
        <v>46135</v>
      </c>
      <c r="AC10" s="16">
        <f>DATE($M$2,$S$2,24)</f>
        <v>46136</v>
      </c>
      <c r="AD10" s="16">
        <f>DATE($M$2,$S$2,25)</f>
        <v>46137</v>
      </c>
      <c r="AE10" s="16">
        <f>DATE($M$2,$S$2,26)</f>
        <v>46138</v>
      </c>
      <c r="AF10" s="16">
        <f>DATE($M$2,$S$2,27)</f>
        <v>46139</v>
      </c>
      <c r="AG10" s="16">
        <f>DATE($M$2,$S$2,28)</f>
        <v>46140</v>
      </c>
      <c r="AH10" s="16">
        <f>IF(DAY(EOMONTH(F10,0))&lt;29,"",DATE($M$2,$S$2,29))</f>
        <v>46141</v>
      </c>
      <c r="AI10" s="16">
        <f>IF(DAY(EOMONTH(F10,0))&lt;30,"",DATE($M$2,$S$2,30))</f>
        <v>46142</v>
      </c>
      <c r="AJ10" s="16" t="str">
        <f>IF(DAY(EOMONTH(F10,0))&lt;31,"",DATE($M$2,$S$2,31))</f>
        <v/>
      </c>
      <c r="AK10" s="67"/>
      <c r="AL10" s="68"/>
      <c r="AM10" s="69"/>
      <c r="AN10" s="69"/>
    </row>
    <row r="11" spans="1:40" ht="18" customHeight="1" x14ac:dyDescent="0.55000000000000004">
      <c r="A11" s="17">
        <v>1</v>
      </c>
      <c r="B11" s="18" t="s">
        <v>26</v>
      </c>
      <c r="C11" s="19" t="s">
        <v>27</v>
      </c>
      <c r="D11" s="20"/>
      <c r="E11" s="21" t="s">
        <v>27</v>
      </c>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3">
        <f>+SUM(F11:AJ11)</f>
        <v>0</v>
      </c>
      <c r="AL11" s="24">
        <f>IF($AK$3="４週",AK11/4,AK11/(DAY(EOMONTH($F$9,0))/7))</f>
        <v>0</v>
      </c>
      <c r="AM11" s="60"/>
      <c r="AN11" s="60"/>
    </row>
    <row r="12" spans="1:40" ht="18" customHeight="1" x14ac:dyDescent="0.55000000000000004">
      <c r="A12" s="17">
        <v>2</v>
      </c>
      <c r="B12" s="18" t="s">
        <v>28</v>
      </c>
      <c r="C12" s="19" t="s">
        <v>29</v>
      </c>
      <c r="D12" s="20"/>
      <c r="E12" s="21" t="s">
        <v>29</v>
      </c>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3">
        <f t="shared" ref="AK12:AK31" si="0">+SUM(F12:AJ12)</f>
        <v>0</v>
      </c>
      <c r="AL12" s="24">
        <f>IF($AK$3="４週",AK12/4,AK12/(DAY(EOMONTH($F$9,0))/7))</f>
        <v>0</v>
      </c>
      <c r="AM12" s="60"/>
      <c r="AN12" s="60"/>
    </row>
    <row r="13" spans="1:40" ht="18" customHeight="1" x14ac:dyDescent="0.55000000000000004">
      <c r="A13" s="17">
        <v>3</v>
      </c>
      <c r="B13" s="18" t="s">
        <v>28</v>
      </c>
      <c r="C13" s="19" t="s">
        <v>30</v>
      </c>
      <c r="D13" s="20"/>
      <c r="E13" s="21" t="s">
        <v>30</v>
      </c>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3">
        <f t="shared" si="0"/>
        <v>0</v>
      </c>
      <c r="AL13" s="24">
        <f>IF($AK$3="４週",AK13/4,AK13/(DAY(EOMONTH($F$9,0))/7))</f>
        <v>0</v>
      </c>
      <c r="AM13" s="60"/>
      <c r="AN13" s="60"/>
    </row>
    <row r="14" spans="1:40" ht="18" customHeight="1" x14ac:dyDescent="0.55000000000000004">
      <c r="A14" s="17">
        <v>4</v>
      </c>
      <c r="B14" s="18" t="s">
        <v>31</v>
      </c>
      <c r="C14" s="19" t="s">
        <v>32</v>
      </c>
      <c r="D14" s="20"/>
      <c r="E14" s="21" t="s">
        <v>32</v>
      </c>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3">
        <f t="shared" si="0"/>
        <v>0</v>
      </c>
      <c r="AL14" s="24">
        <f>IF($AK$3="４週",AK14/4,AK14/(DAY(EOMONTH($F$9,0))/7))</f>
        <v>0</v>
      </c>
      <c r="AM14" s="60"/>
      <c r="AN14" s="60"/>
    </row>
    <row r="15" spans="1:40" ht="18" customHeight="1" x14ac:dyDescent="0.55000000000000004">
      <c r="A15" s="17">
        <v>5</v>
      </c>
      <c r="B15" s="18"/>
      <c r="C15" s="19"/>
      <c r="D15" s="20"/>
      <c r="E15" s="21"/>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3">
        <f t="shared" si="0"/>
        <v>0</v>
      </c>
      <c r="AL15" s="24">
        <f t="shared" ref="AL15:AL30" si="1">IF($AK$3="４週",AK15/4,AK15/(DAY(EOMONTH($F$9,0))/7))</f>
        <v>0</v>
      </c>
      <c r="AM15" s="60"/>
      <c r="AN15" s="60"/>
    </row>
    <row r="16" spans="1:40" ht="18" customHeight="1" x14ac:dyDescent="0.55000000000000004">
      <c r="A16" s="17">
        <v>6</v>
      </c>
      <c r="B16" s="18"/>
      <c r="C16" s="19"/>
      <c r="D16" s="20"/>
      <c r="E16" s="21"/>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3">
        <f t="shared" si="0"/>
        <v>0</v>
      </c>
      <c r="AL16" s="24">
        <f t="shared" si="1"/>
        <v>0</v>
      </c>
      <c r="AM16" s="60"/>
      <c r="AN16" s="60"/>
    </row>
    <row r="17" spans="1:40" ht="18" customHeight="1" x14ac:dyDescent="0.55000000000000004">
      <c r="A17" s="17">
        <v>7</v>
      </c>
      <c r="B17" s="18"/>
      <c r="C17" s="19"/>
      <c r="D17" s="20"/>
      <c r="E17" s="21"/>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3">
        <f t="shared" si="0"/>
        <v>0</v>
      </c>
      <c r="AL17" s="24">
        <f t="shared" si="1"/>
        <v>0</v>
      </c>
      <c r="AM17" s="60"/>
      <c r="AN17" s="60"/>
    </row>
    <row r="18" spans="1:40" ht="18" customHeight="1" x14ac:dyDescent="0.55000000000000004">
      <c r="A18" s="17">
        <v>8</v>
      </c>
      <c r="B18" s="18"/>
      <c r="C18" s="19"/>
      <c r="D18" s="20"/>
      <c r="E18" s="21"/>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3">
        <f t="shared" si="0"/>
        <v>0</v>
      </c>
      <c r="AL18" s="24">
        <f t="shared" si="1"/>
        <v>0</v>
      </c>
      <c r="AM18" s="60"/>
      <c r="AN18" s="60"/>
    </row>
    <row r="19" spans="1:40" ht="18" customHeight="1" x14ac:dyDescent="0.55000000000000004">
      <c r="A19" s="17">
        <v>9</v>
      </c>
      <c r="B19" s="18"/>
      <c r="C19" s="19"/>
      <c r="D19" s="20"/>
      <c r="E19" s="21"/>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3">
        <f t="shared" si="0"/>
        <v>0</v>
      </c>
      <c r="AL19" s="24">
        <f t="shared" si="1"/>
        <v>0</v>
      </c>
      <c r="AM19" s="60"/>
      <c r="AN19" s="60"/>
    </row>
    <row r="20" spans="1:40" ht="18" customHeight="1" x14ac:dyDescent="0.55000000000000004">
      <c r="A20" s="17">
        <v>10</v>
      </c>
      <c r="B20" s="18"/>
      <c r="C20" s="19"/>
      <c r="D20" s="20"/>
      <c r="E20" s="21"/>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3">
        <f t="shared" si="0"/>
        <v>0</v>
      </c>
      <c r="AL20" s="24">
        <f t="shared" si="1"/>
        <v>0</v>
      </c>
      <c r="AM20" s="60"/>
      <c r="AN20" s="60"/>
    </row>
    <row r="21" spans="1:40" ht="18" customHeight="1" x14ac:dyDescent="0.55000000000000004">
      <c r="A21" s="17">
        <v>11</v>
      </c>
      <c r="B21" s="18"/>
      <c r="C21" s="19"/>
      <c r="D21" s="20"/>
      <c r="E21" s="21"/>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3">
        <f t="shared" si="0"/>
        <v>0</v>
      </c>
      <c r="AL21" s="24">
        <f t="shared" si="1"/>
        <v>0</v>
      </c>
      <c r="AM21" s="60"/>
      <c r="AN21" s="60"/>
    </row>
    <row r="22" spans="1:40" ht="18" customHeight="1" x14ac:dyDescent="0.55000000000000004">
      <c r="A22" s="17">
        <v>12</v>
      </c>
      <c r="B22" s="18"/>
      <c r="C22" s="19"/>
      <c r="D22" s="20"/>
      <c r="E22" s="21"/>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3">
        <f t="shared" si="0"/>
        <v>0</v>
      </c>
      <c r="AL22" s="24">
        <f t="shared" si="1"/>
        <v>0</v>
      </c>
      <c r="AM22" s="60"/>
      <c r="AN22" s="60"/>
    </row>
    <row r="23" spans="1:40" ht="18" customHeight="1" x14ac:dyDescent="0.55000000000000004">
      <c r="A23" s="17">
        <v>13</v>
      </c>
      <c r="B23" s="18"/>
      <c r="C23" s="19"/>
      <c r="D23" s="20"/>
      <c r="E23" s="21"/>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3">
        <f t="shared" si="0"/>
        <v>0</v>
      </c>
      <c r="AL23" s="24">
        <f t="shared" si="1"/>
        <v>0</v>
      </c>
      <c r="AM23" s="60"/>
      <c r="AN23" s="60"/>
    </row>
    <row r="24" spans="1:40" ht="18" customHeight="1" x14ac:dyDescent="0.55000000000000004">
      <c r="A24" s="17">
        <v>14</v>
      </c>
      <c r="B24" s="18"/>
      <c r="C24" s="19"/>
      <c r="D24" s="20"/>
      <c r="E24" s="21"/>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3">
        <f t="shared" si="0"/>
        <v>0</v>
      </c>
      <c r="AL24" s="24">
        <f t="shared" si="1"/>
        <v>0</v>
      </c>
      <c r="AM24" s="60"/>
      <c r="AN24" s="60"/>
    </row>
    <row r="25" spans="1:40" ht="18" customHeight="1" x14ac:dyDescent="0.55000000000000004">
      <c r="A25" s="17">
        <v>15</v>
      </c>
      <c r="B25" s="18"/>
      <c r="C25" s="19"/>
      <c r="D25" s="20"/>
      <c r="E25" s="21"/>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3">
        <f t="shared" si="0"/>
        <v>0</v>
      </c>
      <c r="AL25" s="24">
        <f t="shared" si="1"/>
        <v>0</v>
      </c>
      <c r="AM25" s="60"/>
      <c r="AN25" s="60"/>
    </row>
    <row r="26" spans="1:40" ht="18" customHeight="1" x14ac:dyDescent="0.55000000000000004">
      <c r="A26" s="17">
        <v>16</v>
      </c>
      <c r="B26" s="18"/>
      <c r="C26" s="19"/>
      <c r="D26" s="20"/>
      <c r="E26" s="21"/>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3">
        <f t="shared" si="0"/>
        <v>0</v>
      </c>
      <c r="AL26" s="24">
        <f t="shared" si="1"/>
        <v>0</v>
      </c>
      <c r="AM26" s="60"/>
      <c r="AN26" s="60"/>
    </row>
    <row r="27" spans="1:40" ht="18" customHeight="1" x14ac:dyDescent="0.55000000000000004">
      <c r="A27" s="17">
        <v>17</v>
      </c>
      <c r="B27" s="18"/>
      <c r="C27" s="19"/>
      <c r="D27" s="20"/>
      <c r="E27" s="21"/>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3">
        <f t="shared" si="0"/>
        <v>0</v>
      </c>
      <c r="AL27" s="24">
        <f t="shared" si="1"/>
        <v>0</v>
      </c>
      <c r="AM27" s="60"/>
      <c r="AN27" s="60"/>
    </row>
    <row r="28" spans="1:40" ht="18" customHeight="1" x14ac:dyDescent="0.55000000000000004">
      <c r="A28" s="17">
        <v>18</v>
      </c>
      <c r="B28" s="18"/>
      <c r="C28" s="19"/>
      <c r="D28" s="20"/>
      <c r="E28" s="21"/>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3">
        <f t="shared" si="0"/>
        <v>0</v>
      </c>
      <c r="AL28" s="24">
        <f t="shared" si="1"/>
        <v>0</v>
      </c>
      <c r="AM28" s="60"/>
      <c r="AN28" s="60"/>
    </row>
    <row r="29" spans="1:40" ht="18" customHeight="1" x14ac:dyDescent="0.55000000000000004">
      <c r="A29" s="17">
        <v>19</v>
      </c>
      <c r="B29" s="18"/>
      <c r="C29" s="19"/>
      <c r="D29" s="20"/>
      <c r="E29" s="21"/>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3">
        <f t="shared" si="0"/>
        <v>0</v>
      </c>
      <c r="AL29" s="24">
        <f t="shared" si="1"/>
        <v>0</v>
      </c>
      <c r="AM29" s="60"/>
      <c r="AN29" s="60"/>
    </row>
    <row r="30" spans="1:40" ht="18" customHeight="1" x14ac:dyDescent="0.55000000000000004">
      <c r="A30" s="17">
        <v>20</v>
      </c>
      <c r="B30" s="18"/>
      <c r="C30" s="19"/>
      <c r="D30" s="20"/>
      <c r="E30" s="21"/>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3">
        <f t="shared" si="0"/>
        <v>0</v>
      </c>
      <c r="AL30" s="24">
        <f t="shared" si="1"/>
        <v>0</v>
      </c>
      <c r="AM30" s="60"/>
      <c r="AN30" s="60"/>
    </row>
    <row r="31" spans="1:40" ht="18" customHeight="1" x14ac:dyDescent="0.55000000000000004">
      <c r="A31" s="61" t="s">
        <v>33</v>
      </c>
      <c r="B31" s="62"/>
      <c r="C31" s="62"/>
      <c r="D31" s="62"/>
      <c r="E31" s="62"/>
      <c r="F31" s="25">
        <f>+SUM(F11:F30)</f>
        <v>0</v>
      </c>
      <c r="G31" s="25">
        <f t="shared" ref="G31:AJ31" si="2">+SUM(G11:G30)</f>
        <v>0</v>
      </c>
      <c r="H31" s="25">
        <f t="shared" si="2"/>
        <v>0</v>
      </c>
      <c r="I31" s="25">
        <f t="shared" si="2"/>
        <v>0</v>
      </c>
      <c r="J31" s="25">
        <f t="shared" si="2"/>
        <v>0</v>
      </c>
      <c r="K31" s="25">
        <f t="shared" si="2"/>
        <v>0</v>
      </c>
      <c r="L31" s="25">
        <f t="shared" si="2"/>
        <v>0</v>
      </c>
      <c r="M31" s="25">
        <f t="shared" si="2"/>
        <v>0</v>
      </c>
      <c r="N31" s="25">
        <f t="shared" si="2"/>
        <v>0</v>
      </c>
      <c r="O31" s="25">
        <f t="shared" si="2"/>
        <v>0</v>
      </c>
      <c r="P31" s="25">
        <f t="shared" si="2"/>
        <v>0</v>
      </c>
      <c r="Q31" s="25">
        <f t="shared" si="2"/>
        <v>0</v>
      </c>
      <c r="R31" s="25">
        <f t="shared" si="2"/>
        <v>0</v>
      </c>
      <c r="S31" s="25">
        <f t="shared" si="2"/>
        <v>0</v>
      </c>
      <c r="T31" s="25">
        <f t="shared" si="2"/>
        <v>0</v>
      </c>
      <c r="U31" s="25">
        <f t="shared" si="2"/>
        <v>0</v>
      </c>
      <c r="V31" s="25">
        <f t="shared" si="2"/>
        <v>0</v>
      </c>
      <c r="W31" s="25">
        <f t="shared" si="2"/>
        <v>0</v>
      </c>
      <c r="X31" s="25">
        <f t="shared" si="2"/>
        <v>0</v>
      </c>
      <c r="Y31" s="25">
        <f t="shared" si="2"/>
        <v>0</v>
      </c>
      <c r="Z31" s="25">
        <f t="shared" si="2"/>
        <v>0</v>
      </c>
      <c r="AA31" s="25">
        <f t="shared" si="2"/>
        <v>0</v>
      </c>
      <c r="AB31" s="25">
        <f t="shared" si="2"/>
        <v>0</v>
      </c>
      <c r="AC31" s="25">
        <f t="shared" si="2"/>
        <v>0</v>
      </c>
      <c r="AD31" s="25">
        <f t="shared" si="2"/>
        <v>0</v>
      </c>
      <c r="AE31" s="25">
        <f t="shared" si="2"/>
        <v>0</v>
      </c>
      <c r="AF31" s="25">
        <f t="shared" si="2"/>
        <v>0</v>
      </c>
      <c r="AG31" s="25">
        <f t="shared" si="2"/>
        <v>0</v>
      </c>
      <c r="AH31" s="25">
        <f t="shared" si="2"/>
        <v>0</v>
      </c>
      <c r="AI31" s="25">
        <f t="shared" si="2"/>
        <v>0</v>
      </c>
      <c r="AJ31" s="25">
        <f t="shared" si="2"/>
        <v>0</v>
      </c>
      <c r="AK31" s="23">
        <f t="shared" si="0"/>
        <v>0</v>
      </c>
      <c r="AL31" s="24">
        <f>IF($AK$3="４週",AK31/4,AK31/(DAY(EOMONTH($F$9,0))/7))</f>
        <v>0</v>
      </c>
      <c r="AM31" s="63"/>
      <c r="AN31" s="63"/>
    </row>
    <row r="32" spans="1:40" ht="18" customHeight="1" x14ac:dyDescent="0.55000000000000004">
      <c r="A32" s="62" t="s">
        <v>34</v>
      </c>
      <c r="B32" s="62"/>
      <c r="C32" s="62"/>
      <c r="D32" s="62"/>
      <c r="E32" s="64"/>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5"/>
      <c r="AL32" s="27"/>
      <c r="AM32" s="63"/>
      <c r="AN32" s="63"/>
    </row>
    <row r="33" spans="1:40" ht="15" customHeight="1" x14ac:dyDescent="0.55000000000000004">
      <c r="A33" s="14"/>
      <c r="B33" s="14"/>
      <c r="C33" s="14"/>
      <c r="D33" s="14"/>
      <c r="E33" s="14"/>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14"/>
      <c r="AL33" s="14"/>
      <c r="AM33" s="5"/>
    </row>
    <row r="34" spans="1:40" ht="15" customHeight="1" x14ac:dyDescent="0.55000000000000004">
      <c r="A34" s="14"/>
      <c r="B34" s="14"/>
      <c r="C34" s="14"/>
      <c r="D34" s="14"/>
      <c r="E34" s="14"/>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14"/>
      <c r="AL34" s="14"/>
      <c r="AM34" s="5"/>
    </row>
    <row r="35" spans="1:40" ht="21" customHeight="1" x14ac:dyDescent="0.55000000000000004">
      <c r="A35" s="4" t="s">
        <v>35</v>
      </c>
      <c r="B35" s="14"/>
      <c r="C35" s="14"/>
      <c r="D35" s="14"/>
      <c r="E35" s="14"/>
      <c r="F35" s="14"/>
      <c r="G35" s="28"/>
      <c r="H35" s="28"/>
      <c r="I35" s="28"/>
      <c r="J35" s="28"/>
      <c r="K35" s="28"/>
      <c r="L35" s="28"/>
      <c r="M35" s="28"/>
      <c r="N35" s="28"/>
      <c r="O35" s="28"/>
      <c r="Y35" s="4"/>
      <c r="AM35" s="14"/>
      <c r="AN35" s="5"/>
    </row>
    <row r="36" spans="1:40" ht="25" customHeight="1" x14ac:dyDescent="0.55000000000000004">
      <c r="A36" s="54"/>
      <c r="B36" s="54"/>
      <c r="C36" s="54"/>
      <c r="D36" s="29">
        <f>IF(MONTH($F$9)&lt;7,MONTH($F$9)+6,MONTH($F$9)-6)</f>
        <v>10</v>
      </c>
      <c r="E36" s="29">
        <f>IF(MONTH($F$9)&lt;6,MONTH($F$9)+7,MONTH($F$9)-5)</f>
        <v>11</v>
      </c>
      <c r="F36" s="85">
        <f>IF(MONTH($F$9)&lt;5,MONTH($F$9)+8,MONTH($F$9)-4)</f>
        <v>12</v>
      </c>
      <c r="G36" s="85"/>
      <c r="H36" s="85"/>
      <c r="I36" s="85">
        <f>IF(MONTH($F$9)&lt;4,MONTH($F$9)+9,MONTH($F$9)-3)</f>
        <v>1</v>
      </c>
      <c r="J36" s="85"/>
      <c r="K36" s="85"/>
      <c r="L36" s="85">
        <f>IF(MONTH($F$9)&lt;3,MONTH($F$9)+10,MONTH($F$9)-2)</f>
        <v>2</v>
      </c>
      <c r="M36" s="85"/>
      <c r="N36" s="85"/>
      <c r="O36" s="85">
        <f>IF(MONTH($F$9)&lt;2,MONTH($F$9)+11,MONTH($F$9)-1)</f>
        <v>3</v>
      </c>
      <c r="P36" s="85"/>
      <c r="Q36" s="85"/>
      <c r="R36" s="54" t="s">
        <v>36</v>
      </c>
      <c r="S36" s="54"/>
      <c r="T36" s="54"/>
      <c r="U36" s="54"/>
      <c r="V36" s="68" t="s">
        <v>37</v>
      </c>
      <c r="W36" s="68"/>
      <c r="X36" s="68"/>
      <c r="Y36" s="68"/>
      <c r="Z36" s="68" t="s">
        <v>38</v>
      </c>
      <c r="AA36" s="68"/>
      <c r="AB36" s="68"/>
      <c r="AC36" s="68"/>
    </row>
    <row r="37" spans="1:40" ht="18" customHeight="1" x14ac:dyDescent="0.55000000000000004">
      <c r="A37" s="82" t="s">
        <v>39</v>
      </c>
      <c r="B37" s="82"/>
      <c r="C37" s="82"/>
      <c r="D37" s="22"/>
      <c r="E37" s="22"/>
      <c r="F37" s="83"/>
      <c r="G37" s="83"/>
      <c r="H37" s="83"/>
      <c r="I37" s="83"/>
      <c r="J37" s="83"/>
      <c r="K37" s="83"/>
      <c r="L37" s="83"/>
      <c r="M37" s="83"/>
      <c r="N37" s="83"/>
      <c r="O37" s="83"/>
      <c r="P37" s="83"/>
      <c r="Q37" s="83"/>
      <c r="R37" s="50">
        <f>SUM(D37:Q37)</f>
        <v>0</v>
      </c>
      <c r="S37" s="50"/>
      <c r="T37" s="50"/>
      <c r="U37" s="50"/>
      <c r="V37" s="84">
        <f>ROUNDUP((R37+R38)/6,1)</f>
        <v>0</v>
      </c>
      <c r="W37" s="84"/>
      <c r="X37" s="84"/>
      <c r="Y37" s="84"/>
      <c r="Z37" s="84">
        <f>ROUNDDOWN(V37/35,1)</f>
        <v>0</v>
      </c>
      <c r="AA37" s="84"/>
      <c r="AB37" s="84"/>
      <c r="AC37" s="84"/>
    </row>
    <row r="38" spans="1:40" ht="18" customHeight="1" x14ac:dyDescent="0.55000000000000004">
      <c r="A38" s="82" t="s">
        <v>40</v>
      </c>
      <c r="B38" s="82"/>
      <c r="C38" s="82"/>
      <c r="D38" s="22"/>
      <c r="E38" s="22"/>
      <c r="F38" s="83"/>
      <c r="G38" s="83"/>
      <c r="H38" s="83"/>
      <c r="I38" s="83"/>
      <c r="J38" s="83"/>
      <c r="K38" s="83"/>
      <c r="L38" s="83"/>
      <c r="M38" s="83"/>
      <c r="N38" s="83"/>
      <c r="O38" s="83"/>
      <c r="P38" s="83"/>
      <c r="Q38" s="83"/>
      <c r="R38" s="50">
        <f>+SUM(D38:Q38)</f>
        <v>0</v>
      </c>
      <c r="S38" s="50"/>
      <c r="T38" s="50"/>
      <c r="U38" s="50"/>
      <c r="V38" s="84"/>
      <c r="W38" s="84"/>
      <c r="X38" s="84"/>
      <c r="Y38" s="84"/>
      <c r="Z38" s="84"/>
      <c r="AA38" s="84"/>
      <c r="AB38" s="84"/>
      <c r="AC38" s="84"/>
    </row>
    <row r="39" spans="1:40" ht="21" customHeight="1" x14ac:dyDescent="0.55000000000000004">
      <c r="A39" s="4" t="s">
        <v>41</v>
      </c>
      <c r="B39" s="8"/>
      <c r="C39" s="9"/>
      <c r="D39" s="9"/>
      <c r="E39" s="9"/>
      <c r="F39" s="9"/>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9"/>
      <c r="AM39" s="9"/>
      <c r="AN39" s="5"/>
    </row>
    <row r="40" spans="1:40" ht="25" customHeight="1" x14ac:dyDescent="0.55000000000000004">
      <c r="A40" s="5"/>
      <c r="B40" s="14"/>
      <c r="C40" s="51" t="str">
        <f>IF(VLOOKUP($AK$1,[1]選択肢!$A$1:$J$32,C45,FALSE)=0,"-",VLOOKUP($AK$1,[1]選択肢!$A$1:$J$32,C45,FALSE))</f>
        <v>管理者</v>
      </c>
      <c r="D40" s="52"/>
      <c r="E40" s="58" t="str">
        <f>IF(VLOOKUP($AK$1,[1]選択肢!$A$1:$J$32,E45,FALSE)=0,"-",VLOOKUP($AK$1,[1]選択肢!$A$1:$J$32,E45,FALSE))</f>
        <v>相談支援専門員</v>
      </c>
      <c r="F40" s="58"/>
      <c r="G40" s="58"/>
      <c r="H40" s="58"/>
      <c r="I40" s="51" t="str">
        <f>IF(VLOOKUP($AK$1,[1]選択肢!$A$1:$J$32,I45,FALSE)=0,"-",VLOOKUP($AK$1,[1]選択肢!$A$1:$J$32,I45,FALSE))</f>
        <v>相談支援員</v>
      </c>
      <c r="J40" s="52"/>
      <c r="K40" s="52"/>
      <c r="L40" s="52"/>
      <c r="M40" s="52"/>
      <c r="N40" s="53"/>
      <c r="O40" s="51" t="str">
        <f>IF(VLOOKUP($AK$1,[1]選択肢!$A$1:$J$32,O45,FALSE)=0,"-",VLOOKUP($AK$1,[1]選択肢!$A$1:$J$32,O45,FALSE))</f>
        <v>-</v>
      </c>
      <c r="P40" s="52"/>
      <c r="Q40" s="52"/>
      <c r="R40" s="52"/>
      <c r="S40" s="52"/>
      <c r="T40" s="53"/>
      <c r="U40" s="51" t="str">
        <f>IF(VLOOKUP($AK$1,[1]選択肢!$A$1:$J$32,U45,FALSE)=0,"-",VLOOKUP($AK$1,[1]選択肢!$A$1:$J$32,U45,FALSE))</f>
        <v>-</v>
      </c>
      <c r="V40" s="52"/>
      <c r="W40" s="52"/>
      <c r="X40" s="52"/>
      <c r="Y40" s="52"/>
      <c r="Z40" s="53"/>
      <c r="AA40" s="51" t="str">
        <f>IF(VLOOKUP($AK$1,[1]選択肢!$A$1:$J$32,AA45,FALSE)=0,"-",VLOOKUP($AK$1,[1]選択肢!$A$1:$J$32,AA45,FALSE))</f>
        <v>-</v>
      </c>
      <c r="AB40" s="52"/>
      <c r="AC40" s="52"/>
      <c r="AD40" s="52"/>
      <c r="AE40" s="52"/>
      <c r="AF40" s="53"/>
      <c r="AG40" s="58" t="str">
        <f>IF(VLOOKUP($AK$1,[1]選択肢!$A$1:$J$32,AG45,FALSE)=0,"-",VLOOKUP($AK$1,[1]選択肢!$A$1:$J$32,AG45,FALSE))</f>
        <v>-</v>
      </c>
      <c r="AH40" s="58"/>
      <c r="AI40" s="58"/>
      <c r="AJ40" s="58"/>
      <c r="AK40" s="58"/>
      <c r="AL40" s="58" t="str">
        <f>IF(VLOOKUP($AK$1,[1]選択肢!$A$1:$J$32,AL45,FALSE)=0,"-",VLOOKUP($AK$1,[1]選択肢!$A$1:$J$32,AL45,FALSE))</f>
        <v>-</v>
      </c>
      <c r="AM40" s="58"/>
      <c r="AN40" s="5"/>
    </row>
    <row r="41" spans="1:40" ht="18" customHeight="1" x14ac:dyDescent="0.55000000000000004">
      <c r="A41" s="5"/>
      <c r="B41" s="14"/>
      <c r="C41" s="30" t="s">
        <v>42</v>
      </c>
      <c r="D41" s="30" t="s">
        <v>43</v>
      </c>
      <c r="E41" s="31" t="s">
        <v>42</v>
      </c>
      <c r="F41" s="59" t="s">
        <v>43</v>
      </c>
      <c r="G41" s="59"/>
      <c r="H41" s="59"/>
      <c r="I41" s="55" t="s">
        <v>42</v>
      </c>
      <c r="J41" s="56"/>
      <c r="K41" s="57"/>
      <c r="L41" s="55" t="s">
        <v>43</v>
      </c>
      <c r="M41" s="56"/>
      <c r="N41" s="57"/>
      <c r="O41" s="55" t="s">
        <v>42</v>
      </c>
      <c r="P41" s="56"/>
      <c r="Q41" s="57"/>
      <c r="R41" s="55" t="s">
        <v>43</v>
      </c>
      <c r="S41" s="56"/>
      <c r="T41" s="57"/>
      <c r="U41" s="55" t="s">
        <v>42</v>
      </c>
      <c r="V41" s="56"/>
      <c r="W41" s="57"/>
      <c r="X41" s="55" t="s">
        <v>43</v>
      </c>
      <c r="Y41" s="56"/>
      <c r="Z41" s="57"/>
      <c r="AA41" s="55" t="s">
        <v>42</v>
      </c>
      <c r="AB41" s="56"/>
      <c r="AC41" s="57"/>
      <c r="AD41" s="55" t="s">
        <v>43</v>
      </c>
      <c r="AE41" s="56"/>
      <c r="AF41" s="57"/>
      <c r="AG41" s="55" t="s">
        <v>42</v>
      </c>
      <c r="AH41" s="56"/>
      <c r="AI41" s="57"/>
      <c r="AJ41" s="55" t="s">
        <v>43</v>
      </c>
      <c r="AK41" s="57"/>
      <c r="AL41" s="31" t="s">
        <v>44</v>
      </c>
      <c r="AM41" s="31" t="s">
        <v>45</v>
      </c>
      <c r="AN41" s="5"/>
    </row>
    <row r="42" spans="1:40" ht="18" customHeight="1" x14ac:dyDescent="0.55000000000000004">
      <c r="A42" s="5"/>
      <c r="B42" s="32" t="s">
        <v>46</v>
      </c>
      <c r="C42" s="31">
        <f>COUNTIFS($B$11:$B$30,C$40,$C$11:$C$30,"A",$E$11:$E$30,"*")</f>
        <v>1</v>
      </c>
      <c r="D42" s="31">
        <f>COUNTIFS($B$11:$B$30,C$40,$C$11:$C$30,"B",$E$11:$E$30,"*")</f>
        <v>0</v>
      </c>
      <c r="E42" s="31">
        <f>COUNTIFS($B$11:$B$30,E$40,$C$11:$C$30,"A",$E$11:$E$30,"*")</f>
        <v>0</v>
      </c>
      <c r="F42" s="55">
        <f>COUNTIFS($B$11:$B$30,E$40,$C$11:$C$30,"B",$E$11:$E$30,"*")</f>
        <v>1</v>
      </c>
      <c r="G42" s="56"/>
      <c r="H42" s="57"/>
      <c r="I42" s="55">
        <f>COUNTIFS($B$11:$B$30,I$40,$C$11:$C$30,"A",$E$11:$E$30,"*")</f>
        <v>0</v>
      </c>
      <c r="J42" s="56"/>
      <c r="K42" s="57"/>
      <c r="L42" s="55">
        <f>COUNTIFS($B$11:$B$30,I$40,$C$11:$C$30,"B",$E$11:$E$30,"*")</f>
        <v>0</v>
      </c>
      <c r="M42" s="56"/>
      <c r="N42" s="57"/>
      <c r="O42" s="55">
        <f>COUNTIFS($B$11:$B$30,O$40,$C$11:$C$30,"A",$E$11:$E$30,"*")</f>
        <v>0</v>
      </c>
      <c r="P42" s="56"/>
      <c r="Q42" s="57"/>
      <c r="R42" s="55">
        <f>COUNTIFS($B$11:$B$30,O$40,$C$11:$C$30,"B",$E$11:$E$30,"*")</f>
        <v>0</v>
      </c>
      <c r="S42" s="56"/>
      <c r="T42" s="57"/>
      <c r="U42" s="55">
        <f>COUNTIFS($B$11:$B$30,U$40,$C$11:$C$30,"A",$E$11:$E$30,"*")</f>
        <v>0</v>
      </c>
      <c r="V42" s="56"/>
      <c r="W42" s="57"/>
      <c r="X42" s="55">
        <f>COUNTIFS($B$11:$B$30,U$40,$C$11:$C$30,"B",$E$11:$E$30,"*")</f>
        <v>0</v>
      </c>
      <c r="Y42" s="56"/>
      <c r="Z42" s="57"/>
      <c r="AA42" s="55">
        <f>COUNTIFS($B$11:$B$30,AA$40,$C$11:$C$30,"A",$E$11:$E$30,"*")</f>
        <v>0</v>
      </c>
      <c r="AB42" s="56"/>
      <c r="AC42" s="57"/>
      <c r="AD42" s="55">
        <f>COUNTIFS($B$11:$B$30,AA$40,$C$11:$C$30,"B",$E$11:$E$30,"*")</f>
        <v>0</v>
      </c>
      <c r="AE42" s="56"/>
      <c r="AF42" s="57"/>
      <c r="AG42" s="55">
        <f>COUNTIFS($B$11:$B$30,AG$40,$C$11:$C$30,"A",$E$11:$E$30,"*")</f>
        <v>0</v>
      </c>
      <c r="AH42" s="56"/>
      <c r="AI42" s="57"/>
      <c r="AJ42" s="55">
        <f>COUNTIFS($B$11:$B$30,AG$40,$C$11:$C$30,"B",$E$11:$E$30,"*")</f>
        <v>0</v>
      </c>
      <c r="AK42" s="57"/>
      <c r="AL42" s="31">
        <f>COUNTIFS($B$11:$B$30,AL$40,$C$11:$C$30,"A",$E$11:$E$30,"*")</f>
        <v>0</v>
      </c>
      <c r="AM42" s="31">
        <f>COUNTIFS($B$11:$B$30,AL$40,$C$11:$C$30,"B",$E$11:$E$30,"*")</f>
        <v>0</v>
      </c>
      <c r="AN42" s="5"/>
    </row>
    <row r="43" spans="1:40" ht="18" customHeight="1" x14ac:dyDescent="0.55000000000000004">
      <c r="A43" s="5"/>
      <c r="B43" s="33" t="s">
        <v>47</v>
      </c>
      <c r="C43" s="31">
        <f>COUNTIFS($B$11:$B$30,C$40,$C$11:$C$30,"C",$E$11:$E$30,"*")</f>
        <v>0</v>
      </c>
      <c r="D43" s="31">
        <f>COUNTIFS($B$11:$B$30,C$40,$C$11:$C$30,"D",$E$11:$E$30,"*")</f>
        <v>0</v>
      </c>
      <c r="E43" s="31">
        <f>COUNTIFS($B$11:$B$30,E$40,$C$11:$C$30,"C",$E$11:$E$30,"*")</f>
        <v>1</v>
      </c>
      <c r="F43" s="55">
        <f>COUNTIFS($B$11:$B$30,E$40,$C$11:$C$30,"D",$E$11:$E$30,"*")</f>
        <v>0</v>
      </c>
      <c r="G43" s="56"/>
      <c r="H43" s="57"/>
      <c r="I43" s="55">
        <f>COUNTIFS($B$11:$B$30,I$40,$C$11:$C$30,"C",$E$11:$E$30,"*")</f>
        <v>0</v>
      </c>
      <c r="J43" s="56"/>
      <c r="K43" s="57"/>
      <c r="L43" s="55">
        <f>COUNTIFS($B$11:$B$30,I$40,$C$11:$C$30,"D",$E$11:$E$30,"*")</f>
        <v>1</v>
      </c>
      <c r="M43" s="56"/>
      <c r="N43" s="57"/>
      <c r="O43" s="55">
        <f>COUNTIFS($B$11:$B$30,O$40,$C$11:$C$30,"C",$E$11:$E$30,"*")</f>
        <v>0</v>
      </c>
      <c r="P43" s="56"/>
      <c r="Q43" s="57"/>
      <c r="R43" s="55">
        <f>COUNTIFS($B$11:$B$30,O$40,$C$11:$C$30,"D",$E$11:$E$30,"*")</f>
        <v>0</v>
      </c>
      <c r="S43" s="56"/>
      <c r="T43" s="57"/>
      <c r="U43" s="55">
        <f>COUNTIFS($B$11:$B$30,U$40,$C$11:$C$30,"C",$E$11:$E$30,"*")</f>
        <v>0</v>
      </c>
      <c r="V43" s="56"/>
      <c r="W43" s="57"/>
      <c r="X43" s="55">
        <f>COUNTIFS($B$11:$B$30,U$40,$C$11:$C$30,"D",$E$11:$E$30,"*")</f>
        <v>0</v>
      </c>
      <c r="Y43" s="56"/>
      <c r="Z43" s="57"/>
      <c r="AA43" s="55">
        <f>COUNTIFS($B$11:$B$30,AA$40,$C$11:$C$30,"C",$E$11:$E$30,"*")</f>
        <v>0</v>
      </c>
      <c r="AB43" s="56"/>
      <c r="AC43" s="57"/>
      <c r="AD43" s="55">
        <f>COUNTIFS($B$11:$B$30,AA$40,$C$11:$C$30,"D",$E$11:$E$30,"*")</f>
        <v>0</v>
      </c>
      <c r="AE43" s="56"/>
      <c r="AF43" s="57"/>
      <c r="AG43" s="55">
        <f>COUNTIFS($B$11:$B$30,AG$40,$C$11:$C$30,"C",$E$11:$E$30,"*")</f>
        <v>0</v>
      </c>
      <c r="AH43" s="56"/>
      <c r="AI43" s="57"/>
      <c r="AJ43" s="55">
        <f>COUNTIFS($B$11:$B$30,AG$40,$C$11:$C$30,"D",$E$11:$E$30,"*")</f>
        <v>0</v>
      </c>
      <c r="AK43" s="57"/>
      <c r="AL43" s="31">
        <f>COUNTIFS($B$11:$B$30,AL$40,$C$11:$C$30,"C",$E$11:$E$30,"*")</f>
        <v>0</v>
      </c>
      <c r="AM43" s="31">
        <f>COUNTIFS($B$11:$B$30,AL$40,$C$11:$C$30,"D",$E$11:$E$30,"*")</f>
        <v>0</v>
      </c>
      <c r="AN43" s="5"/>
    </row>
    <row r="44" spans="1:40" ht="25" customHeight="1" x14ac:dyDescent="0.55000000000000004">
      <c r="A44" s="5"/>
      <c r="B44" s="33" t="s">
        <v>48</v>
      </c>
      <c r="C44" s="51" t="str">
        <f>IF($AK$3="４週",SUMIFS($AK$11:$AK$30,$B$11:$B$30,C40)/4/$AH$5,IF($AK$3="歴月",SUMIFS($AK$11:$AK$30,$B$11:$B$30,C40)/$AL$5,"記載する期間を選択してください"))</f>
        <v>記載する期間を選択してください</v>
      </c>
      <c r="D44" s="53"/>
      <c r="E44" s="51" t="str">
        <f>IF($AK$3="４週",SUMIFS($AK$11:$AK$30,$B$11:$B$30,E40)/4/$AH$5,IF($AK$3="歴月",SUMIFS($AK$11:$AK$30,$B$11:$B$30,E40)/$AL$5,"記載する期間を選択してください"))</f>
        <v>記載する期間を選択してください</v>
      </c>
      <c r="F44" s="52"/>
      <c r="G44" s="52"/>
      <c r="H44" s="53"/>
      <c r="I44" s="51" t="str">
        <f>IF($AK$3="４週",SUMIFS($AK$11:$AK$30,$B$11:$B$30,I40)/4/$AH$5,IF($AK$3="歴月",SUMIFS($AK$11:$AK$30,$B$11:$B$30,I40)/$AL$5,"記載する期間を選択してください"))</f>
        <v>記載する期間を選択してください</v>
      </c>
      <c r="J44" s="52"/>
      <c r="K44" s="52"/>
      <c r="L44" s="52"/>
      <c r="M44" s="52"/>
      <c r="N44" s="53"/>
      <c r="O44" s="51" t="str">
        <f>IF($AK$3="４週",SUMIFS($AK$11:$AK$30,$B$11:$B$30,O40)/4/$AH$5,IF($AK$3="歴月",SUMIFS($AK$11:$AK$30,$B$11:$B$30,O40)/$AL$5,"記載する期間を選択してください"))</f>
        <v>記載する期間を選択してください</v>
      </c>
      <c r="P44" s="52"/>
      <c r="Q44" s="52"/>
      <c r="R44" s="52"/>
      <c r="S44" s="52"/>
      <c r="T44" s="53"/>
      <c r="U44" s="51" t="str">
        <f>IF($AK$3="４週",SUMIFS($AK$11:$AK$30,$B$11:$B$30,U40)/4/$AH$5,IF($AK$3="歴月",SUMIFS($AK$11:$AK$30,$B$11:$B$30,U40)/$AL$5,"記載する期間を選択してください"))</f>
        <v>記載する期間を選択してください</v>
      </c>
      <c r="V44" s="52"/>
      <c r="W44" s="52"/>
      <c r="X44" s="52"/>
      <c r="Y44" s="52"/>
      <c r="Z44" s="53"/>
      <c r="AA44" s="51" t="str">
        <f>IF($AK$3="４週",SUMIFS($AK$11:$AK$30,$B$11:$B$30,AA40)/4/$AH$5,IF($AK$3="歴月",SUMIFS($AK$11:$AK$30,$B$11:$B$30,AA40)/$AL$5,"記載する期間を選択してください"))</f>
        <v>記載する期間を選択してください</v>
      </c>
      <c r="AB44" s="52"/>
      <c r="AC44" s="52"/>
      <c r="AD44" s="52"/>
      <c r="AE44" s="52"/>
      <c r="AF44" s="53"/>
      <c r="AG44" s="51" t="str">
        <f>IF($AK$3="４週",SUMIFS($AK$11:$AK$30,$B$11:$B$30,AG40)/4/$AH$5,IF($AK$3="歴月",SUMIFS($AK$11:$AK$30,$B$11:$B$30,AG40)/$AL$5,"記載する期間を選択してください"))</f>
        <v>記載する期間を選択してください</v>
      </c>
      <c r="AH44" s="52"/>
      <c r="AI44" s="52"/>
      <c r="AJ44" s="52"/>
      <c r="AK44" s="53"/>
      <c r="AL44" s="51" t="str">
        <f>IF($AK$3="４週",SUMIFS($AK$11:$AK$30,$B$11:$B$30,AL40)/4/$AH$5,IF($AK$3="歴月",SUMIFS($AK$11:$AK$30,$B$11:$B$30,AL40)/$AL$5,"記載する期間を選択してください"))</f>
        <v>記載する期間を選択してください</v>
      </c>
      <c r="AM44" s="53"/>
      <c r="AN44" s="5"/>
    </row>
    <row r="45" spans="1:40" ht="5.15" customHeight="1" x14ac:dyDescent="0.55000000000000004">
      <c r="A45" s="5"/>
      <c r="B45" s="8"/>
      <c r="C45" s="34">
        <v>2</v>
      </c>
      <c r="D45" s="34"/>
      <c r="E45" s="34">
        <v>3</v>
      </c>
      <c r="F45" s="34"/>
      <c r="G45" s="34"/>
      <c r="H45" s="34"/>
      <c r="I45" s="34">
        <v>4</v>
      </c>
      <c r="J45" s="34"/>
      <c r="K45" s="34"/>
      <c r="L45" s="34"/>
      <c r="M45" s="34"/>
      <c r="N45" s="34"/>
      <c r="O45" s="34">
        <v>5</v>
      </c>
      <c r="P45" s="34"/>
      <c r="Q45" s="34"/>
      <c r="R45" s="34"/>
      <c r="S45" s="34"/>
      <c r="T45" s="34"/>
      <c r="U45" s="34">
        <v>6</v>
      </c>
      <c r="V45" s="34"/>
      <c r="W45" s="34"/>
      <c r="X45" s="34"/>
      <c r="Y45" s="34"/>
      <c r="Z45" s="34"/>
      <c r="AA45" s="34">
        <v>7</v>
      </c>
      <c r="AB45" s="34"/>
      <c r="AC45" s="34"/>
      <c r="AD45" s="34"/>
      <c r="AE45" s="34"/>
      <c r="AF45" s="34"/>
      <c r="AG45" s="34">
        <v>8</v>
      </c>
      <c r="AH45" s="34"/>
      <c r="AI45" s="34"/>
      <c r="AJ45" s="34"/>
      <c r="AK45" s="34"/>
      <c r="AL45" s="34">
        <v>9</v>
      </c>
      <c r="AM45" s="35"/>
      <c r="AN45" s="5"/>
    </row>
    <row r="46" spans="1:40" ht="15" customHeight="1" x14ac:dyDescent="0.55000000000000004">
      <c r="A46" s="28" t="s">
        <v>49</v>
      </c>
      <c r="B46" s="36"/>
      <c r="C46" s="37"/>
      <c r="D46" s="37"/>
      <c r="E46" s="37"/>
      <c r="F46" s="38"/>
      <c r="G46" s="37"/>
      <c r="H46" s="34"/>
      <c r="I46" s="34"/>
      <c r="J46" s="34"/>
      <c r="K46" s="34"/>
      <c r="L46" s="34"/>
      <c r="M46" s="34"/>
      <c r="N46" s="34"/>
      <c r="O46" s="34"/>
      <c r="P46" s="34"/>
      <c r="Q46" s="34"/>
      <c r="R46" s="34">
        <v>6</v>
      </c>
      <c r="S46" s="34"/>
      <c r="T46" s="34"/>
      <c r="U46" s="34"/>
      <c r="V46" s="34"/>
      <c r="W46" s="34"/>
      <c r="X46" s="34">
        <v>7</v>
      </c>
      <c r="Y46" s="34"/>
      <c r="Z46" s="34"/>
      <c r="AA46" s="34"/>
      <c r="AB46" s="34"/>
      <c r="AC46" s="34"/>
      <c r="AD46" s="34">
        <v>8</v>
      </c>
      <c r="AE46" s="34"/>
      <c r="AF46" s="34"/>
      <c r="AG46" s="39"/>
      <c r="AH46" s="39"/>
      <c r="AI46" s="39"/>
      <c r="AJ46" s="39">
        <v>9</v>
      </c>
      <c r="AK46" s="40"/>
      <c r="AL46" s="40"/>
      <c r="AM46" s="5"/>
    </row>
    <row r="47" spans="1:40" s="28" customFormat="1" ht="15" customHeight="1" x14ac:dyDescent="0.55000000000000004">
      <c r="A47" s="28" t="s">
        <v>50</v>
      </c>
      <c r="B47" s="41"/>
      <c r="C47" s="41"/>
      <c r="D47" s="41"/>
      <c r="E47" s="41"/>
      <c r="F47" s="41"/>
      <c r="G47" s="41"/>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row>
    <row r="48" spans="1:40" s="28" customFormat="1" ht="15" customHeight="1" x14ac:dyDescent="0.55000000000000004">
      <c r="A48" s="28" t="s">
        <v>51</v>
      </c>
      <c r="B48" s="41"/>
      <c r="C48" s="41"/>
      <c r="D48" s="41"/>
      <c r="E48" s="41"/>
      <c r="F48" s="41"/>
      <c r="G48" s="41"/>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row>
    <row r="49" spans="1:39" s="28" customFormat="1" ht="15" customHeight="1" x14ac:dyDescent="0.55000000000000004">
      <c r="A49" s="28" t="s">
        <v>52</v>
      </c>
      <c r="B49" s="41"/>
      <c r="C49" s="41"/>
      <c r="D49" s="41"/>
      <c r="E49" s="41"/>
      <c r="F49" s="41"/>
      <c r="G49" s="41"/>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row>
    <row r="50" spans="1:39" s="28" customFormat="1" ht="15" customHeight="1" x14ac:dyDescent="0.55000000000000004">
      <c r="A50" s="28" t="s">
        <v>53</v>
      </c>
      <c r="B50" s="41"/>
      <c r="C50" s="41"/>
      <c r="D50" s="41"/>
      <c r="E50" s="41"/>
      <c r="F50" s="41"/>
      <c r="G50" s="41"/>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row>
    <row r="51" spans="1:39" ht="15" customHeight="1" x14ac:dyDescent="0.55000000000000004">
      <c r="A51" s="28" t="s">
        <v>54</v>
      </c>
      <c r="B51" s="42"/>
      <c r="C51" s="28"/>
      <c r="D51" s="28"/>
      <c r="E51" s="28"/>
      <c r="F51" s="28"/>
      <c r="G51" s="28"/>
    </row>
    <row r="52" spans="1:39" ht="15" customHeight="1" x14ac:dyDescent="0.55000000000000004">
      <c r="A52" s="28" t="s">
        <v>55</v>
      </c>
      <c r="B52" s="42"/>
      <c r="C52" s="28"/>
      <c r="D52" s="28"/>
      <c r="E52" s="28"/>
      <c r="F52" s="28"/>
      <c r="G52" s="28"/>
    </row>
    <row r="53" spans="1:39" ht="15" customHeight="1" x14ac:dyDescent="0.55000000000000004">
      <c r="A53" s="28"/>
      <c r="B53" s="32" t="s">
        <v>56</v>
      </c>
      <c r="C53" s="54" t="s">
        <v>57</v>
      </c>
      <c r="D53" s="54"/>
      <c r="E53" s="54"/>
      <c r="F53" s="28"/>
      <c r="G53" s="28"/>
    </row>
    <row r="54" spans="1:39" ht="15" customHeight="1" x14ac:dyDescent="0.55000000000000004">
      <c r="A54" s="28"/>
      <c r="B54" s="43" t="s">
        <v>27</v>
      </c>
      <c r="C54" s="50" t="s">
        <v>58</v>
      </c>
      <c r="D54" s="50"/>
      <c r="E54" s="50"/>
      <c r="F54" s="28"/>
      <c r="G54" s="28"/>
    </row>
    <row r="55" spans="1:39" ht="15" customHeight="1" x14ac:dyDescent="0.55000000000000004">
      <c r="A55" s="28"/>
      <c r="B55" s="43" t="s">
        <v>29</v>
      </c>
      <c r="C55" s="50" t="s">
        <v>59</v>
      </c>
      <c r="D55" s="50"/>
      <c r="E55" s="50"/>
      <c r="F55" s="28"/>
      <c r="G55" s="28"/>
    </row>
    <row r="56" spans="1:39" ht="15" customHeight="1" x14ac:dyDescent="0.55000000000000004">
      <c r="A56" s="28"/>
      <c r="B56" s="43" t="s">
        <v>30</v>
      </c>
      <c r="C56" s="50" t="s">
        <v>60</v>
      </c>
      <c r="D56" s="50"/>
      <c r="E56" s="50"/>
      <c r="F56" s="28"/>
      <c r="G56" s="28"/>
    </row>
    <row r="57" spans="1:39" ht="15" customHeight="1" x14ac:dyDescent="0.55000000000000004">
      <c r="A57" s="28"/>
      <c r="B57" s="43" t="s">
        <v>32</v>
      </c>
      <c r="C57" s="50" t="s">
        <v>61</v>
      </c>
      <c r="D57" s="50"/>
      <c r="E57" s="50"/>
      <c r="F57" s="28"/>
      <c r="G57" s="28"/>
    </row>
    <row r="58" spans="1:39" ht="15" customHeight="1" x14ac:dyDescent="0.55000000000000004">
      <c r="A58" s="28"/>
      <c r="B58" s="28" t="s">
        <v>62</v>
      </c>
      <c r="C58" s="28"/>
      <c r="D58" s="28"/>
      <c r="E58" s="28"/>
      <c r="F58" s="28"/>
      <c r="G58" s="28"/>
    </row>
    <row r="59" spans="1:39" ht="15" customHeight="1" x14ac:dyDescent="0.55000000000000004">
      <c r="A59" s="28"/>
      <c r="B59" s="28" t="s">
        <v>63</v>
      </c>
      <c r="C59" s="28"/>
      <c r="D59" s="28"/>
      <c r="E59" s="28"/>
      <c r="F59" s="28"/>
      <c r="G59" s="28"/>
    </row>
    <row r="60" spans="1:39" ht="15" customHeight="1" x14ac:dyDescent="0.55000000000000004">
      <c r="A60" s="28"/>
      <c r="B60" s="28" t="s">
        <v>64</v>
      </c>
      <c r="C60" s="28"/>
      <c r="D60" s="28"/>
      <c r="E60" s="28"/>
      <c r="F60" s="28"/>
      <c r="G60" s="28"/>
    </row>
    <row r="61" spans="1:39" ht="15" customHeight="1" x14ac:dyDescent="0.55000000000000004">
      <c r="A61" s="28" t="s">
        <v>65</v>
      </c>
      <c r="B61" s="42"/>
      <c r="C61" s="28"/>
      <c r="D61" s="28"/>
      <c r="E61" s="28"/>
      <c r="F61" s="28"/>
      <c r="G61" s="28"/>
    </row>
    <row r="62" spans="1:39" ht="15" customHeight="1" x14ac:dyDescent="0.55000000000000004">
      <c r="A62" s="28" t="s">
        <v>66</v>
      </c>
      <c r="B62" s="42"/>
      <c r="C62" s="28"/>
      <c r="D62" s="28"/>
      <c r="E62" s="28"/>
      <c r="F62" s="28"/>
      <c r="G62" s="28"/>
    </row>
    <row r="63" spans="1:39" ht="15" customHeight="1" x14ac:dyDescent="0.55000000000000004">
      <c r="A63" s="28" t="s">
        <v>67</v>
      </c>
      <c r="B63" s="42"/>
      <c r="C63" s="28"/>
      <c r="D63" s="28"/>
      <c r="E63" s="28"/>
      <c r="F63" s="28"/>
      <c r="G63" s="28"/>
    </row>
    <row r="64" spans="1:39" ht="15" customHeight="1" x14ac:dyDescent="0.55000000000000004">
      <c r="A64" s="28" t="s">
        <v>68</v>
      </c>
      <c r="B64" s="42"/>
      <c r="C64" s="28"/>
      <c r="D64" s="28"/>
      <c r="E64" s="28"/>
      <c r="F64" s="28"/>
      <c r="G64" s="28"/>
    </row>
    <row r="65" spans="1:7" ht="15" customHeight="1" x14ac:dyDescent="0.55000000000000004">
      <c r="A65" s="28" t="s">
        <v>69</v>
      </c>
      <c r="B65" s="42"/>
      <c r="C65" s="28"/>
      <c r="D65" s="28"/>
      <c r="E65" s="28"/>
      <c r="F65" s="28"/>
      <c r="G65" s="28"/>
    </row>
    <row r="66" spans="1:7" ht="15" customHeight="1" x14ac:dyDescent="0.55000000000000004">
      <c r="A66" s="28" t="s">
        <v>70</v>
      </c>
      <c r="B66" s="42"/>
      <c r="C66" s="28"/>
      <c r="D66" s="28"/>
      <c r="E66" s="28"/>
      <c r="F66" s="28"/>
      <c r="G66" s="28"/>
    </row>
    <row r="67" spans="1:7" ht="15" customHeight="1" x14ac:dyDescent="0.55000000000000004">
      <c r="A67" s="28"/>
      <c r="B67" s="28" t="s">
        <v>71</v>
      </c>
      <c r="C67" s="28"/>
      <c r="D67" s="28"/>
      <c r="E67" s="28"/>
      <c r="F67" s="28"/>
      <c r="G67" s="28"/>
    </row>
    <row r="68" spans="1:7" ht="15" customHeight="1" x14ac:dyDescent="0.55000000000000004">
      <c r="A68" s="28"/>
      <c r="B68" s="28" t="s">
        <v>72</v>
      </c>
      <c r="C68" s="28"/>
      <c r="D68" s="28"/>
      <c r="E68" s="28"/>
      <c r="F68" s="28"/>
      <c r="G68" s="28"/>
    </row>
    <row r="69" spans="1:7" ht="15" customHeight="1" x14ac:dyDescent="0.55000000000000004">
      <c r="A69" s="28" t="s">
        <v>73</v>
      </c>
      <c r="B69" s="42"/>
      <c r="C69" s="28"/>
      <c r="D69" s="28"/>
      <c r="E69" s="28"/>
      <c r="F69" s="28"/>
      <c r="G69" s="28"/>
    </row>
    <row r="70" spans="1:7" ht="15" customHeight="1" x14ac:dyDescent="0.55000000000000004">
      <c r="A70" s="28" t="s">
        <v>74</v>
      </c>
      <c r="B70" s="42"/>
      <c r="C70" s="28"/>
      <c r="D70" s="28"/>
      <c r="E70" s="28"/>
      <c r="F70" s="28"/>
      <c r="G70" s="28"/>
    </row>
    <row r="71" spans="1:7" ht="15" customHeight="1" x14ac:dyDescent="0.55000000000000004">
      <c r="A71" s="28" t="s">
        <v>75</v>
      </c>
      <c r="B71" s="42"/>
      <c r="C71" s="28"/>
      <c r="D71" s="28"/>
      <c r="E71" s="28"/>
      <c r="F71" s="28"/>
      <c r="G71" s="28"/>
    </row>
    <row r="72" spans="1:7" ht="15" customHeight="1" x14ac:dyDescent="0.55000000000000004">
      <c r="A72" s="28" t="s">
        <v>76</v>
      </c>
      <c r="B72" s="42"/>
      <c r="C72" s="28"/>
      <c r="D72" s="28"/>
      <c r="E72" s="28"/>
      <c r="F72" s="28"/>
      <c r="G72" s="28"/>
    </row>
    <row r="73" spans="1:7" ht="15" customHeight="1" x14ac:dyDescent="0.55000000000000004">
      <c r="A73" s="28" t="s">
        <v>77</v>
      </c>
      <c r="B73" s="42"/>
      <c r="C73" s="28"/>
      <c r="D73" s="28"/>
      <c r="E73" s="28"/>
      <c r="F73" s="28"/>
      <c r="G73" s="28"/>
    </row>
    <row r="74" spans="1:7" ht="15" customHeight="1" x14ac:dyDescent="0.55000000000000004">
      <c r="A74" s="28" t="s">
        <v>78</v>
      </c>
      <c r="B74" s="42"/>
      <c r="C74" s="28"/>
      <c r="D74" s="28"/>
      <c r="E74" s="28"/>
      <c r="F74" s="28"/>
      <c r="G74" s="28"/>
    </row>
    <row r="75" spans="1:7" ht="15" customHeight="1" x14ac:dyDescent="0.55000000000000004">
      <c r="A75" s="28" t="s">
        <v>79</v>
      </c>
      <c r="B75" s="42"/>
      <c r="C75" s="28"/>
      <c r="D75" s="28"/>
      <c r="E75" s="28"/>
      <c r="F75" s="28"/>
      <c r="G75" s="28"/>
    </row>
  </sheetData>
  <mergeCells count="123">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8:AN28"/>
    <mergeCell ref="AM29:AN29"/>
    <mergeCell ref="AM30:AN30"/>
    <mergeCell ref="A31:E31"/>
    <mergeCell ref="AM31:AN32"/>
    <mergeCell ref="A32:E32"/>
    <mergeCell ref="AM22:AN22"/>
    <mergeCell ref="AM23:AN23"/>
    <mergeCell ref="AM24:AN24"/>
    <mergeCell ref="AM25:AN25"/>
    <mergeCell ref="AM26:AN26"/>
    <mergeCell ref="AM27:AN27"/>
    <mergeCell ref="V36:Y36"/>
    <mergeCell ref="Z36:AC36"/>
    <mergeCell ref="A37:C37"/>
    <mergeCell ref="F37:H37"/>
    <mergeCell ref="I37:K37"/>
    <mergeCell ref="L37:N37"/>
    <mergeCell ref="O37:Q37"/>
    <mergeCell ref="R37:U37"/>
    <mergeCell ref="V37:Y38"/>
    <mergeCell ref="Z37:AC38"/>
    <mergeCell ref="A36:C36"/>
    <mergeCell ref="F36:H36"/>
    <mergeCell ref="I36:K36"/>
    <mergeCell ref="L36:N36"/>
    <mergeCell ref="O36:Q36"/>
    <mergeCell ref="R36:U36"/>
    <mergeCell ref="C40:D40"/>
    <mergeCell ref="E40:H40"/>
    <mergeCell ref="I40:N40"/>
    <mergeCell ref="O40:T40"/>
    <mergeCell ref="U40:Z40"/>
    <mergeCell ref="AA40:AF40"/>
    <mergeCell ref="A38:C38"/>
    <mergeCell ref="F38:H38"/>
    <mergeCell ref="I38:K38"/>
    <mergeCell ref="L38:N38"/>
    <mergeCell ref="O38:Q38"/>
    <mergeCell ref="R38:U38"/>
    <mergeCell ref="AG40:AK40"/>
    <mergeCell ref="AL40:AM40"/>
    <mergeCell ref="F41:H41"/>
    <mergeCell ref="I41:K41"/>
    <mergeCell ref="L41:N41"/>
    <mergeCell ref="O41:Q41"/>
    <mergeCell ref="R41:T41"/>
    <mergeCell ref="U41:W41"/>
    <mergeCell ref="X41:Z41"/>
    <mergeCell ref="AA41:AC41"/>
    <mergeCell ref="AD41:AF41"/>
    <mergeCell ref="AG41:AI41"/>
    <mergeCell ref="AJ41:AK41"/>
    <mergeCell ref="F42:H42"/>
    <mergeCell ref="I42:K42"/>
    <mergeCell ref="L42:N42"/>
    <mergeCell ref="O42:Q42"/>
    <mergeCell ref="R42:T42"/>
    <mergeCell ref="U42:W42"/>
    <mergeCell ref="X42:Z42"/>
    <mergeCell ref="AA42:AC42"/>
    <mergeCell ref="AD42:AF42"/>
    <mergeCell ref="AG42:AI42"/>
    <mergeCell ref="AJ42:AK42"/>
    <mergeCell ref="F43:H43"/>
    <mergeCell ref="I43:K43"/>
    <mergeCell ref="L43:N43"/>
    <mergeCell ref="O43:Q43"/>
    <mergeCell ref="R43:T43"/>
    <mergeCell ref="U43:W43"/>
    <mergeCell ref="C56:E56"/>
    <mergeCell ref="C57:E57"/>
    <mergeCell ref="AA44:AF44"/>
    <mergeCell ref="AG44:AK44"/>
    <mergeCell ref="AL44:AM44"/>
    <mergeCell ref="C53:E53"/>
    <mergeCell ref="C54:E54"/>
    <mergeCell ref="C55:E55"/>
    <mergeCell ref="X43:Z43"/>
    <mergeCell ref="AA43:AC43"/>
    <mergeCell ref="AD43:AF43"/>
    <mergeCell ref="AG43:AI43"/>
    <mergeCell ref="AJ43:AK43"/>
    <mergeCell ref="C44:D44"/>
    <mergeCell ref="E44:H44"/>
    <mergeCell ref="I44:N44"/>
    <mergeCell ref="O44:T44"/>
    <mergeCell ref="U44:Z44"/>
  </mergeCells>
  <phoneticPr fontId="3"/>
  <dataValidations count="7">
    <dataValidation allowBlank="1" showInputMessage="1" sqref="B11" xr:uid="{7BEA61C9-7418-4F4F-AB3F-5BAD8DCF27EB}"/>
    <dataValidation type="list" allowBlank="1" showInputMessage="1" sqref="B12:B30" xr:uid="{5190EC2E-17F5-40C5-9802-DA244C40677E}">
      <formula1>INDIRECT($AK$1)</formula1>
    </dataValidation>
    <dataValidation operator="greaterThanOrEqual" allowBlank="1" showInputMessage="1" showErrorMessage="1" sqref="R37:R38 V37 Z37" xr:uid="{A10BABE7-902E-4EE1-8970-21ECBDEDD239}"/>
    <dataValidation type="whole" operator="greaterThanOrEqual" allowBlank="1" showInputMessage="1" showErrorMessage="1" sqref="I37:I38 D37:F38 O37:O38 L37:L38" xr:uid="{079E0D28-A321-4688-888B-F187F8DBD519}">
      <formula1>0</formula1>
    </dataValidation>
    <dataValidation type="list" allowBlank="1" showInputMessage="1" showErrorMessage="1" sqref="C11:C30" xr:uid="{FA092038-4CDD-4779-95FD-54E5F1D91FDA}">
      <formula1>"A,B,C,D"</formula1>
    </dataValidation>
    <dataValidation type="list" allowBlank="1" showInputMessage="1" showErrorMessage="1" sqref="AK3:AN3" xr:uid="{7F93F00C-E8DD-40F9-9F42-0613759B8D67}">
      <formula1>"４週,暦月"</formula1>
    </dataValidation>
    <dataValidation type="list" allowBlank="1" showInputMessage="1" showErrorMessage="1" sqref="AK4:AN4" xr:uid="{FBB27587-FB41-4BFF-A113-9AC6FE6F3DE4}">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81" fitToWidth="0" fitToHeight="0" orientation="landscape" r:id="rId1"/>
  <headerFooter alignWithMargins="0">
    <oddHeader>&amp;L&amp;"ＭＳ ゴシック,標準"&amp;10（参考様式）</oddHeader>
  </headerFooter>
  <rowBreaks count="1" manualBreakCount="1">
    <brk id="34"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勤務形態一覧表（児発・放デイ）</vt:lpstr>
      <vt:lpstr>勤務形態一覧表（児発・主として重心児）</vt:lpstr>
      <vt:lpstr>勤務形態一覧表（児発センター）</vt:lpstr>
      <vt:lpstr>勤務形態一覧表（居宅訪問型児発）</vt:lpstr>
      <vt:lpstr>勤務形態一覧表（保訪）</vt:lpstr>
      <vt:lpstr>勤務形態一覧表（障害児相談支援）</vt:lpstr>
      <vt:lpstr>'勤務形態一覧表（居宅訪問型児発）'!Print_Area</vt:lpstr>
      <vt:lpstr>'勤務形態一覧表（児発・主として重心児）'!Print_Area</vt:lpstr>
      <vt:lpstr>'勤務形態一覧表（児発・放デイ）'!Print_Area</vt:lpstr>
      <vt:lpstr>'勤務形態一覧表（児発センター）'!Print_Area</vt:lpstr>
      <vt:lpstr>'勤務形態一覧表（障害児相談支援）'!Print_Area</vt:lpstr>
      <vt:lpstr>'勤務形態一覧表（保訪）'!Print_Area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渡邉　智明</dc:creator>
  <cp:lastModifiedBy>渡邉　智明</cp:lastModifiedBy>
  <dcterms:created xsi:type="dcterms:W3CDTF">2026-03-15T04:31:47Z</dcterms:created>
  <dcterms:modified xsi:type="dcterms:W3CDTF">2026-03-30T12:15:28Z</dcterms:modified>
</cp:coreProperties>
</file>