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01jofls1\0501000_清掃管理事務所$\04 施設係\204 【電力自由化に伴う電力契約関係】\R4～R5　電力契約関係\★★【南部清掃センター】★★\1 買電\00 起案（部長決裁）【完成】\"/>
    </mc:Choice>
  </mc:AlternateContent>
  <bookViews>
    <workbookView xWindow="0" yWindow="0" windowWidth="23040" windowHeight="9096" activeTab="1"/>
  </bookViews>
  <sheets>
    <sheet name="表紙" sheetId="3" r:id="rId1"/>
    <sheet name="設計書(基本料金修正)" sheetId="5" r:id="rId2"/>
    <sheet name="設計書 (割引有)" sheetId="4" r:id="rId3"/>
    <sheet name="予定使用電力量算定" sheetId="2" r:id="rId4"/>
  </sheets>
  <definedNames>
    <definedName name="\A" localSheetId="2">#REF!</definedName>
    <definedName name="\A" localSheetId="1">#REF!</definedName>
    <definedName name="\A" localSheetId="0">#REF!</definedName>
    <definedName name="\A">#REF!</definedName>
    <definedName name="_xlnm.Print_Area" localSheetId="2">'設計書 (割引有)'!$A$1:$AA$48</definedName>
    <definedName name="_xlnm.Print_Area" localSheetId="1">'設計書(基本料金修正)'!$A$1:$AA$48</definedName>
    <definedName name="_xlnm.Print_Area" localSheetId="0">表紙!$A$1:$BB$63,表紙!#REF!</definedName>
    <definedName name="_xlnm.Print_Area" localSheetId="3">予定使用電力量算定!$A$1:$P$19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7" i="5" l="1"/>
  <c r="I18" i="5"/>
  <c r="I43" i="5" s="1"/>
  <c r="I17" i="5"/>
  <c r="J42" i="5" l="1"/>
  <c r="L42" i="5"/>
  <c r="J43" i="5"/>
  <c r="V44" i="5"/>
  <c r="W44" i="5"/>
  <c r="I46" i="5"/>
  <c r="T18" i="5"/>
  <c r="P45" i="5" s="1"/>
  <c r="T17" i="5"/>
  <c r="N44" i="5" s="1"/>
  <c r="L43" i="5"/>
  <c r="R42" i="5"/>
  <c r="P31" i="5"/>
  <c r="O31" i="5"/>
  <c r="N31" i="5"/>
  <c r="U32" i="5"/>
  <c r="T32" i="5"/>
  <c r="S32" i="5"/>
  <c r="R32" i="5"/>
  <c r="Q32" i="5"/>
  <c r="M32" i="5"/>
  <c r="K32" i="5"/>
  <c r="I32" i="5"/>
  <c r="X32" i="5"/>
  <c r="X30" i="5"/>
  <c r="U30" i="5"/>
  <c r="T30" i="5"/>
  <c r="S30" i="5"/>
  <c r="R30" i="5"/>
  <c r="Q30" i="5"/>
  <c r="P29" i="5"/>
  <c r="O29" i="5"/>
  <c r="N29" i="5"/>
  <c r="M30" i="5"/>
  <c r="K30" i="5"/>
  <c r="I30" i="5"/>
  <c r="X34" i="5"/>
  <c r="T34" i="5"/>
  <c r="U34" i="5"/>
  <c r="S34" i="5"/>
  <c r="R34" i="5"/>
  <c r="Q34" i="5"/>
  <c r="M34" i="5"/>
  <c r="P33" i="5"/>
  <c r="O33" i="5"/>
  <c r="N33" i="5"/>
  <c r="K34" i="5"/>
  <c r="I34" i="5"/>
  <c r="M41" i="5" l="1"/>
  <c r="U41" i="5"/>
  <c r="N41" i="5"/>
  <c r="X41" i="5"/>
  <c r="O41" i="5"/>
  <c r="P41" i="5"/>
  <c r="Q41" i="5"/>
  <c r="R41" i="5"/>
  <c r="I41" i="5"/>
  <c r="S41" i="5"/>
  <c r="K41" i="5"/>
  <c r="T41" i="5"/>
  <c r="O45" i="5"/>
  <c r="S43" i="5"/>
  <c r="R43" i="5"/>
  <c r="K43" i="5"/>
  <c r="W43" i="5"/>
  <c r="O43" i="5"/>
  <c r="I42" i="5"/>
  <c r="U42" i="5"/>
  <c r="Q42" i="5"/>
  <c r="P42" i="5"/>
  <c r="M42" i="5"/>
  <c r="U44" i="5"/>
  <c r="N45" i="5"/>
  <c r="M45" i="5"/>
  <c r="S44" i="5"/>
  <c r="I44" i="5"/>
  <c r="Q43" i="5"/>
  <c r="O42" i="5"/>
  <c r="R45" i="5"/>
  <c r="T44" i="5"/>
  <c r="K44" i="5"/>
  <c r="Q45" i="5"/>
  <c r="K45" i="5"/>
  <c r="R44" i="5"/>
  <c r="X43" i="5"/>
  <c r="P43" i="5"/>
  <c r="X42" i="5"/>
  <c r="N42" i="5"/>
  <c r="S45" i="5"/>
  <c r="T45" i="5"/>
  <c r="V45" i="5"/>
  <c r="X44" i="5"/>
  <c r="P44" i="5"/>
  <c r="V43" i="5"/>
  <c r="N43" i="5"/>
  <c r="T42" i="5"/>
  <c r="X45" i="5"/>
  <c r="M44" i="5"/>
  <c r="I45" i="5"/>
  <c r="U45" i="5"/>
  <c r="O44" i="5"/>
  <c r="U43" i="5"/>
  <c r="M43" i="5"/>
  <c r="S42" i="5"/>
  <c r="K42" i="5"/>
  <c r="W45" i="5"/>
  <c r="Q44" i="5"/>
  <c r="T43" i="5"/>
  <c r="U46" i="5"/>
  <c r="U47" i="5" l="1"/>
  <c r="U48" i="5"/>
  <c r="I47" i="5"/>
  <c r="I48" i="5"/>
  <c r="O46" i="5"/>
  <c r="O47" i="5" s="1"/>
  <c r="P46" i="5"/>
  <c r="P47" i="5" s="1"/>
  <c r="K46" i="5"/>
  <c r="K48" i="5" s="1"/>
  <c r="T46" i="5"/>
  <c r="T48" i="5" s="1"/>
  <c r="Q46" i="5"/>
  <c r="Q48" i="5" s="1"/>
  <c r="R46" i="5"/>
  <c r="R47" i="5" s="1"/>
  <c r="S46" i="5"/>
  <c r="S47" i="5" s="1"/>
  <c r="M46" i="5"/>
  <c r="M47" i="5" s="1"/>
  <c r="N46" i="5"/>
  <c r="N48" i="5" s="1"/>
  <c r="X46" i="5"/>
  <c r="X47" i="5" s="1"/>
  <c r="T46" i="4"/>
  <c r="S46" i="4"/>
  <c r="O46" i="4"/>
  <c r="K46" i="4"/>
  <c r="I46" i="4"/>
  <c r="X43" i="4"/>
  <c r="T43" i="4"/>
  <c r="S43" i="4"/>
  <c r="N43" i="4"/>
  <c r="M43" i="4"/>
  <c r="I43" i="4"/>
  <c r="U41" i="4"/>
  <c r="Q41" i="4"/>
  <c r="M41" i="4"/>
  <c r="X34" i="4"/>
  <c r="U34" i="4"/>
  <c r="T34" i="4"/>
  <c r="S34" i="4"/>
  <c r="R34" i="4"/>
  <c r="Q34" i="4"/>
  <c r="M34" i="4"/>
  <c r="K34" i="4"/>
  <c r="I34" i="4"/>
  <c r="P33" i="4"/>
  <c r="O33" i="4"/>
  <c r="N33" i="4"/>
  <c r="X32" i="4"/>
  <c r="U32" i="4"/>
  <c r="T32" i="4"/>
  <c r="S32" i="4"/>
  <c r="R32" i="4"/>
  <c r="Q32" i="4"/>
  <c r="M32" i="4"/>
  <c r="K32" i="4"/>
  <c r="I32" i="4"/>
  <c r="P31" i="4"/>
  <c r="O31" i="4"/>
  <c r="N31" i="4"/>
  <c r="X30" i="4"/>
  <c r="X41" i="4" s="1"/>
  <c r="U30" i="4"/>
  <c r="T30" i="4"/>
  <c r="T41" i="4" s="1"/>
  <c r="S30" i="4"/>
  <c r="S41" i="4" s="1"/>
  <c r="R30" i="4"/>
  <c r="R41" i="4" s="1"/>
  <c r="Q30" i="4"/>
  <c r="M30" i="4"/>
  <c r="K30" i="4"/>
  <c r="K41" i="4" s="1"/>
  <c r="I30" i="4"/>
  <c r="I41" i="4" s="1"/>
  <c r="P29" i="4"/>
  <c r="P41" i="4" s="1"/>
  <c r="O29" i="4"/>
  <c r="O41" i="4" s="1"/>
  <c r="N29" i="4"/>
  <c r="N41" i="4" s="1"/>
  <c r="T18" i="4"/>
  <c r="O45" i="4" s="1"/>
  <c r="I18" i="4"/>
  <c r="K43" i="4" s="1"/>
  <c r="AA17" i="4"/>
  <c r="X46" i="4" s="1"/>
  <c r="T17" i="4"/>
  <c r="P44" i="4" s="1"/>
  <c r="I17" i="4"/>
  <c r="U42" i="4" s="1"/>
  <c r="K23" i="2"/>
  <c r="L23" i="2"/>
  <c r="L22" i="2"/>
  <c r="K22" i="2"/>
  <c r="T47" i="5" l="1"/>
  <c r="S48" i="5"/>
  <c r="M48" i="5"/>
  <c r="Q47" i="5"/>
  <c r="R48" i="5"/>
  <c r="P48" i="5"/>
  <c r="O48" i="5"/>
  <c r="K47" i="5"/>
  <c r="N47" i="5"/>
  <c r="X48" i="5"/>
  <c r="T48" i="4"/>
  <c r="T47" i="4"/>
  <c r="O47" i="4"/>
  <c r="O48" i="4"/>
  <c r="X47" i="4"/>
  <c r="X48" i="4"/>
  <c r="Q44" i="4"/>
  <c r="Q48" i="4" s="1"/>
  <c r="R45" i="4"/>
  <c r="U44" i="4"/>
  <c r="U47" i="4" s="1"/>
  <c r="S45" i="4"/>
  <c r="S47" i="4" s="1"/>
  <c r="P46" i="4"/>
  <c r="O43" i="4"/>
  <c r="T45" i="4"/>
  <c r="Q46" i="4"/>
  <c r="P42" i="4"/>
  <c r="P48" i="4" s="1"/>
  <c r="R43" i="4"/>
  <c r="R47" i="4" s="1"/>
  <c r="I45" i="4"/>
  <c r="I48" i="4" s="1"/>
  <c r="X45" i="4"/>
  <c r="R46" i="4"/>
  <c r="K45" i="4"/>
  <c r="K48" i="4" s="1"/>
  <c r="Q42" i="4"/>
  <c r="M45" i="4"/>
  <c r="M48" i="4" s="1"/>
  <c r="N45" i="4"/>
  <c r="N47" i="4" s="1"/>
  <c r="M46" i="4"/>
  <c r="U46" i="4"/>
  <c r="N46" i="4"/>
  <c r="Y47" i="5" l="1"/>
  <c r="Y48" i="5"/>
  <c r="P47" i="4"/>
  <c r="Q47" i="4"/>
  <c r="U48" i="4"/>
  <c r="I47" i="4"/>
  <c r="M47" i="4"/>
  <c r="R48" i="4"/>
  <c r="S48" i="4"/>
  <c r="K47" i="4"/>
  <c r="N48" i="4"/>
  <c r="Z38" i="5" l="1"/>
  <c r="Z44" i="5" s="1"/>
  <c r="Z41" i="5" s="1"/>
  <c r="Y48" i="4"/>
  <c r="Y47" i="4"/>
  <c r="Z38" i="4" s="1"/>
  <c r="P17" i="2"/>
  <c r="O17" i="2"/>
  <c r="N17" i="2"/>
  <c r="M17" i="2"/>
  <c r="M9" i="2"/>
  <c r="M8" i="2"/>
  <c r="M7" i="2"/>
  <c r="M16" i="2"/>
  <c r="D19" i="2"/>
  <c r="E19" i="2"/>
  <c r="F19" i="2"/>
  <c r="G19" i="2"/>
  <c r="H19" i="2"/>
  <c r="I19" i="2"/>
  <c r="J19" i="2"/>
  <c r="K19" i="2"/>
  <c r="L19" i="2"/>
  <c r="Q43" i="3" l="1"/>
  <c r="Q45" i="3"/>
  <c r="Z44" i="4"/>
  <c r="Z41" i="4" s="1"/>
  <c r="M14" i="2" l="1"/>
  <c r="M13" i="2"/>
  <c r="O18" i="2" l="1"/>
  <c r="O10" i="2"/>
  <c r="O13" i="2"/>
  <c r="O14" i="2"/>
  <c r="O9" i="2"/>
  <c r="O8" i="2"/>
  <c r="O7" i="2"/>
  <c r="O11" i="2"/>
  <c r="O12" i="2"/>
  <c r="M15" i="2"/>
  <c r="O15" i="2" s="1"/>
  <c r="O16" i="2"/>
  <c r="C19" i="2"/>
</calcChain>
</file>

<file path=xl/sharedStrings.xml><?xml version="1.0" encoding="utf-8"?>
<sst xmlns="http://schemas.openxmlformats.org/spreadsheetml/2006/main" count="292" uniqueCount="143">
  <si>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</si>
  <si>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</si>
  <si>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</si>
  <si>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</si>
  <si>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</si>
  <si>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</si>
  <si>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</si>
  <si>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</si>
  <si>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</si>
  <si>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</si>
  <si>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</si>
  <si>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</si>
  <si>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27年度</t>
    <rPh sb="2" eb="4">
      <t>ネンド</t>
    </rPh>
    <phoneticPr fontId="1"/>
  </si>
  <si>
    <t>28年度</t>
    <rPh sb="2" eb="4">
      <t>ネンド</t>
    </rPh>
    <phoneticPr fontId="1"/>
  </si>
  <si>
    <t>29年度</t>
    <rPh sb="2" eb="4">
      <t>ネンド</t>
    </rPh>
    <phoneticPr fontId="1"/>
  </si>
  <si>
    <t>30年度</t>
    <rPh sb="2" eb="4">
      <t>ネンド</t>
    </rPh>
    <phoneticPr fontId="1"/>
  </si>
  <si>
    <t>31年度</t>
    <rPh sb="2" eb="4">
      <t>ネンド</t>
    </rPh>
    <phoneticPr fontId="1"/>
  </si>
  <si>
    <t>合計</t>
    <rPh sb="0" eb="2">
      <t>ゴウケイ</t>
    </rPh>
    <phoneticPr fontId="1"/>
  </si>
  <si>
    <t>平均</t>
    <rPh sb="0" eb="2">
      <t>ヘイキン</t>
    </rPh>
    <phoneticPr fontId="1"/>
  </si>
  <si>
    <t>突発的な発電機修繕のため　除外</t>
    <rPh sb="0" eb="3">
      <t>トッパツテキ</t>
    </rPh>
    <rPh sb="4" eb="7">
      <t>ハツデンキ</t>
    </rPh>
    <rPh sb="7" eb="9">
      <t>シュウゼン</t>
    </rPh>
    <rPh sb="13" eb="15">
      <t>ジョガイ</t>
    </rPh>
    <phoneticPr fontId="1"/>
  </si>
  <si>
    <t>突発的な発電機修繕のため　除外　H28基幹的設備改良工事対応のため　除外</t>
    <rPh sb="0" eb="3">
      <t>トッパツテキ</t>
    </rPh>
    <rPh sb="4" eb="7">
      <t>ハツデンキ</t>
    </rPh>
    <rPh sb="7" eb="9">
      <t>シュウゼン</t>
    </rPh>
    <rPh sb="13" eb="15">
      <t>ジョガイ</t>
    </rPh>
    <rPh sb="19" eb="22">
      <t>キカンテキ</t>
    </rPh>
    <rPh sb="22" eb="24">
      <t>セツビ</t>
    </rPh>
    <rPh sb="24" eb="26">
      <t>カイリョウ</t>
    </rPh>
    <rPh sb="26" eb="28">
      <t>コウジ</t>
    </rPh>
    <rPh sb="28" eb="30">
      <t>タイオウ</t>
    </rPh>
    <rPh sb="34" eb="36">
      <t>ジョガイ</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</si>
  <si>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</si>
  <si>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</si>
  <si>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</si>
  <si>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</si>
  <si>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設　計　書</t>
    <rPh sb="0" eb="1">
      <t>セツ</t>
    </rPh>
    <rPh sb="2" eb="3">
      <t>ケイ</t>
    </rPh>
    <rPh sb="4" eb="5">
      <t>ショ</t>
    </rPh>
    <phoneticPr fontId="1"/>
  </si>
  <si>
    <t>南部清掃センターで使用する電力の供給</t>
    <rPh sb="0" eb="2">
      <t>ナンブ</t>
    </rPh>
    <rPh sb="2" eb="4">
      <t>セイソウ</t>
    </rPh>
    <rPh sb="9" eb="11">
      <t>シヨウ</t>
    </rPh>
    <rPh sb="13" eb="15">
      <t>デンリョク</t>
    </rPh>
    <rPh sb="16" eb="18">
      <t>キョウキュウ</t>
    </rPh>
    <phoneticPr fontId="1"/>
  </si>
  <si>
    <t>円</t>
    <rPh sb="0" eb="1">
      <t>エン</t>
    </rPh>
    <phoneticPr fontId="1"/>
  </si>
  <si>
    <t>契約電力kW　a</t>
    <rPh sb="0" eb="2">
      <t>ケイヤク</t>
    </rPh>
    <rPh sb="2" eb="4">
      <t>デンリョク</t>
    </rPh>
    <phoneticPr fontId="1"/>
  </si>
  <si>
    <t>３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</si>
  <si>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電力使用状況</t>
    <rPh sb="0" eb="2">
      <t>デンリョク</t>
    </rPh>
    <rPh sb="2" eb="4">
      <t>シヨウ</t>
    </rPh>
    <rPh sb="4" eb="6">
      <t>ジョウキョウ</t>
    </rPh>
    <phoneticPr fontId="1"/>
  </si>
  <si>
    <t>基本料金単価
(円/kW)b</t>
    <rPh sb="0" eb="2">
      <t>キホン</t>
    </rPh>
    <rPh sb="2" eb="4">
      <t>リョウキン</t>
    </rPh>
    <rPh sb="4" eb="6">
      <t>タンカ</t>
    </rPh>
    <rPh sb="8" eb="9">
      <t>エン</t>
    </rPh>
    <phoneticPr fontId="1"/>
  </si>
  <si>
    <t>電力量料金単価（円／kW）</t>
    <rPh sb="0" eb="2">
      <t>デンリョク</t>
    </rPh>
    <rPh sb="2" eb="3">
      <t>リョウ</t>
    </rPh>
    <rPh sb="3" eb="5">
      <t>リョウキン</t>
    </rPh>
    <rPh sb="5" eb="7">
      <t>タンカ</t>
    </rPh>
    <rPh sb="8" eb="9">
      <t>エン</t>
    </rPh>
    <phoneticPr fontId="1"/>
  </si>
  <si>
    <t>夏季</t>
    <rPh sb="0" eb="2">
      <t>カキ</t>
    </rPh>
    <phoneticPr fontId="1"/>
  </si>
  <si>
    <t>その他季</t>
    <rPh sb="2" eb="3">
      <t>タ</t>
    </rPh>
    <rPh sb="3" eb="4">
      <t>キ</t>
    </rPh>
    <phoneticPr fontId="1"/>
  </si>
  <si>
    <t>定期検査・補修等</t>
    <rPh sb="0" eb="2">
      <t>テイキ</t>
    </rPh>
    <rPh sb="2" eb="4">
      <t>ケンサ</t>
    </rPh>
    <rPh sb="5" eb="7">
      <t>ホシュウ</t>
    </rPh>
    <rPh sb="7" eb="8">
      <t>トウ</t>
    </rPh>
    <phoneticPr fontId="1"/>
  </si>
  <si>
    <t>上記以外</t>
    <rPh sb="0" eb="2">
      <t>ジョウキ</t>
    </rPh>
    <rPh sb="2" eb="4">
      <t>イガイ</t>
    </rPh>
    <phoneticPr fontId="1"/>
  </si>
  <si>
    <t>　※常時供給分（特別高圧電力B　単価）の該当料金を適用</t>
    <rPh sb="2" eb="4">
      <t>ジョウジ</t>
    </rPh>
    <rPh sb="4" eb="6">
      <t>キョウキュウ</t>
    </rPh>
    <rPh sb="6" eb="7">
      <t>ブン</t>
    </rPh>
    <rPh sb="8" eb="10">
      <t>トクベツ</t>
    </rPh>
    <rPh sb="10" eb="12">
      <t>コウアツ</t>
    </rPh>
    <rPh sb="12" eb="14">
      <t>デンリョク</t>
    </rPh>
    <rPh sb="16" eb="18">
      <t>タンカ</t>
    </rPh>
    <rPh sb="20" eb="22">
      <t>ガイトウ</t>
    </rPh>
    <rPh sb="22" eb="24">
      <t>リョウキン</t>
    </rPh>
    <rPh sb="25" eb="27">
      <t>テキヨウ</t>
    </rPh>
    <phoneticPr fontId="1"/>
  </si>
  <si>
    <t>【基本料金】</t>
    <rPh sb="1" eb="3">
      <t>キホン</t>
    </rPh>
    <rPh sb="3" eb="5">
      <t>リョウキン</t>
    </rPh>
    <phoneticPr fontId="1"/>
  </si>
  <si>
    <t>〇特別高圧電力B</t>
    <rPh sb="1" eb="3">
      <t>トクベツ</t>
    </rPh>
    <rPh sb="3" eb="5">
      <t>コウアツ</t>
    </rPh>
    <rPh sb="5" eb="7">
      <t>デンリョク</t>
    </rPh>
    <phoneticPr fontId="1"/>
  </si>
  <si>
    <t>〇自家発補給電力B</t>
    <rPh sb="1" eb="4">
      <t>ジカハツ</t>
    </rPh>
    <rPh sb="4" eb="6">
      <t>ホキュウ</t>
    </rPh>
    <rPh sb="6" eb="8">
      <t>デンリョク</t>
    </rPh>
    <phoneticPr fontId="1"/>
  </si>
  <si>
    <t>〇予備電力B</t>
    <rPh sb="1" eb="3">
      <t>ヨビ</t>
    </rPh>
    <rPh sb="3" eb="5">
      <t>デンリョク</t>
    </rPh>
    <phoneticPr fontId="1"/>
  </si>
  <si>
    <t>【料金計算表】</t>
    <rPh sb="1" eb="3">
      <t>リョウキン</t>
    </rPh>
    <rPh sb="3" eb="5">
      <t>ケイサン</t>
    </rPh>
    <rPh sb="5" eb="6">
      <t>ヒョウ</t>
    </rPh>
    <phoneticPr fontId="1"/>
  </si>
  <si>
    <t>供給種別</t>
    <rPh sb="0" eb="2">
      <t>キョウキュウ</t>
    </rPh>
    <rPh sb="2" eb="4">
      <t>シュベツ</t>
    </rPh>
    <phoneticPr fontId="1"/>
  </si>
  <si>
    <t>自家発補給電力B　電力量料金単価（円/kW）</t>
    <rPh sb="0" eb="2">
      <t>ジカ</t>
    </rPh>
    <rPh sb="3" eb="5">
      <t>ホキュウ</t>
    </rPh>
    <rPh sb="5" eb="7">
      <t>デンリョク</t>
    </rPh>
    <rPh sb="9" eb="11">
      <t>デンリョク</t>
    </rPh>
    <rPh sb="11" eb="12">
      <t>リョウ</t>
    </rPh>
    <rPh sb="12" eb="14">
      <t>リョウキン</t>
    </rPh>
    <rPh sb="14" eb="16">
      <t>タンカ</t>
    </rPh>
    <rPh sb="17" eb="18">
      <t>エン</t>
    </rPh>
    <phoneticPr fontId="1"/>
  </si>
  <si>
    <t>夏季　e</t>
    <rPh sb="0" eb="2">
      <t>カキ</t>
    </rPh>
    <phoneticPr fontId="1"/>
  </si>
  <si>
    <t>その他季　f</t>
    <rPh sb="2" eb="3">
      <t>タ</t>
    </rPh>
    <rPh sb="3" eb="4">
      <t>キ</t>
    </rPh>
    <phoneticPr fontId="1"/>
  </si>
  <si>
    <t>特別高圧電力B　　電力量料金単価（円/kW）</t>
    <rPh sb="0" eb="2">
      <t>トクベツ</t>
    </rPh>
    <rPh sb="2" eb="4">
      <t>コウアツ</t>
    </rPh>
    <rPh sb="4" eb="6">
      <t>デンリョク</t>
    </rPh>
    <rPh sb="9" eb="11">
      <t>デンリョク</t>
    </rPh>
    <rPh sb="11" eb="12">
      <t>リョウ</t>
    </rPh>
    <rPh sb="12" eb="14">
      <t>リョウキン</t>
    </rPh>
    <rPh sb="14" eb="16">
      <t>タンカ</t>
    </rPh>
    <rPh sb="17" eb="18">
      <t>エン</t>
    </rPh>
    <phoneticPr fontId="1"/>
  </si>
  <si>
    <t>特別高圧電力B　　予定使用電力量（kWh）</t>
    <rPh sb="0" eb="2">
      <t>トクベツ</t>
    </rPh>
    <rPh sb="2" eb="4">
      <t>コウアツ</t>
    </rPh>
    <rPh sb="4" eb="6">
      <t>デンリョク</t>
    </rPh>
    <rPh sb="9" eb="11">
      <t>ヨテイ</t>
    </rPh>
    <rPh sb="11" eb="13">
      <t>シヨウ</t>
    </rPh>
    <rPh sb="13" eb="15">
      <t>デンリョク</t>
    </rPh>
    <rPh sb="15" eb="16">
      <t>リョウ</t>
    </rPh>
    <phoneticPr fontId="1"/>
  </si>
  <si>
    <t>自家発補給電力B　予定使用電力量（kWh）</t>
    <rPh sb="0" eb="3">
      <t>ジカハツ</t>
    </rPh>
    <rPh sb="3" eb="5">
      <t>ホキュウ</t>
    </rPh>
    <rPh sb="5" eb="7">
      <t>デンリョク</t>
    </rPh>
    <rPh sb="9" eb="11">
      <t>ヨテイ</t>
    </rPh>
    <rPh sb="11" eb="13">
      <t>シヨウ</t>
    </rPh>
    <rPh sb="13" eb="15">
      <t>デンリョク</t>
    </rPh>
    <rPh sb="15" eb="16">
      <t>リョウ</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</si>
  <si>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</si>
  <si>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</si>
  <si>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</si>
  <si>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</si>
  <si>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</si>
  <si>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</si>
  <si>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</si>
  <si>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</si>
  <si>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</si>
  <si>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</si>
  <si>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</si>
  <si>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</si>
  <si>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特別高圧電力B　基本料金（円／月）</t>
    <rPh sb="0" eb="2">
      <t>トクベツ</t>
    </rPh>
    <rPh sb="2" eb="4">
      <t>コウアツ</t>
    </rPh>
    <rPh sb="4" eb="6">
      <t>デンリョク</t>
    </rPh>
    <rPh sb="8" eb="10">
      <t>キホン</t>
    </rPh>
    <rPh sb="10" eb="12">
      <t>リョウキン</t>
    </rPh>
    <rPh sb="13" eb="14">
      <t>エン</t>
    </rPh>
    <rPh sb="15" eb="16">
      <t>ツキ</t>
    </rPh>
    <phoneticPr fontId="1"/>
  </si>
  <si>
    <t>自家発補給電力B　基本料金（円／月）</t>
    <rPh sb="0" eb="3">
      <t>ジカハツ</t>
    </rPh>
    <rPh sb="3" eb="5">
      <t>ホキュウ</t>
    </rPh>
    <rPh sb="5" eb="7">
      <t>デンリョク</t>
    </rPh>
    <rPh sb="9" eb="11">
      <t>キホン</t>
    </rPh>
    <rPh sb="11" eb="13">
      <t>リョウキン</t>
    </rPh>
    <rPh sb="14" eb="15">
      <t>エン</t>
    </rPh>
    <rPh sb="16" eb="17">
      <t>ツキ</t>
    </rPh>
    <phoneticPr fontId="1"/>
  </si>
  <si>
    <t>電力使用</t>
    <rPh sb="0" eb="2">
      <t>デンリョク</t>
    </rPh>
    <rPh sb="2" eb="4">
      <t>シヨウ</t>
    </rPh>
    <phoneticPr fontId="1"/>
  </si>
  <si>
    <t>電力未使用</t>
    <rPh sb="0" eb="2">
      <t>デンリョク</t>
    </rPh>
    <rPh sb="2" eb="5">
      <t>ミシヨウ</t>
    </rPh>
    <phoneticPr fontId="1"/>
  </si>
  <si>
    <t>料金合計（使用電力料金＋基本料金）</t>
    <rPh sb="0" eb="2">
      <t>リョウキン</t>
    </rPh>
    <rPh sb="2" eb="4">
      <t>ゴウケイ</t>
    </rPh>
    <rPh sb="5" eb="7">
      <t>シヨウ</t>
    </rPh>
    <rPh sb="7" eb="9">
      <t>デンリョク</t>
    </rPh>
    <rPh sb="9" eb="11">
      <t>リョウキン</t>
    </rPh>
    <rPh sb="12" eb="14">
      <t>キホン</t>
    </rPh>
    <rPh sb="14" eb="16">
      <t>リョウキン</t>
    </rPh>
    <phoneticPr fontId="1"/>
  </si>
  <si>
    <t>↑上記「合計金額」を</t>
    <rPh sb="1" eb="3">
      <t>ジョウキ</t>
    </rPh>
    <rPh sb="4" eb="6">
      <t>ゴウケイ</t>
    </rPh>
    <rPh sb="6" eb="8">
      <t>キンガク</t>
    </rPh>
    <phoneticPr fontId="1"/>
  </si>
  <si>
    <t>入札書に転記すること</t>
    <rPh sb="0" eb="2">
      <t>ニュウサツ</t>
    </rPh>
    <rPh sb="2" eb="3">
      <t>ショ</t>
    </rPh>
    <rPh sb="4" eb="6">
      <t>テンキ</t>
    </rPh>
    <phoneticPr fontId="1"/>
  </si>
  <si>
    <t>消費税10%</t>
    <rPh sb="0" eb="3">
      <t>ショウヒゼイ</t>
    </rPh>
    <phoneticPr fontId="1"/>
  </si>
  <si>
    <t>契約期間合計金額（税込み額）</t>
    <rPh sb="0" eb="2">
      <t>ケイヤク</t>
    </rPh>
    <rPh sb="2" eb="4">
      <t>キカン</t>
    </rPh>
    <rPh sb="4" eb="6">
      <t>ゴウケイ</t>
    </rPh>
    <rPh sb="6" eb="8">
      <t>キンガク</t>
    </rPh>
    <rPh sb="9" eb="11">
      <t>ゼイコ</t>
    </rPh>
    <rPh sb="12" eb="13">
      <t>ガク</t>
    </rPh>
    <phoneticPr fontId="1"/>
  </si>
  <si>
    <t>力率割引額
ｃ</t>
    <rPh sb="0" eb="2">
      <t>リキリツ</t>
    </rPh>
    <rPh sb="2" eb="4">
      <t>ワリビキ</t>
    </rPh>
    <rPh sb="4" eb="5">
      <t>ガク</t>
    </rPh>
    <phoneticPr fontId="1"/>
  </si>
  <si>
    <t>その他割増
割引額 d</t>
    <rPh sb="2" eb="3">
      <t>タ</t>
    </rPh>
    <rPh sb="3" eb="5">
      <t>ワリマシ</t>
    </rPh>
    <rPh sb="6" eb="8">
      <t>ワリビキ</t>
    </rPh>
    <rPh sb="8" eb="9">
      <t>ガク</t>
    </rPh>
    <phoneticPr fontId="1"/>
  </si>
  <si>
    <t>※力率は100%を保持するものとする。</t>
    <rPh sb="1" eb="3">
      <t>リキリツ</t>
    </rPh>
    <rPh sb="9" eb="11">
      <t>ホジ</t>
    </rPh>
    <phoneticPr fontId="1"/>
  </si>
  <si>
    <t>常時</t>
    <rPh sb="0" eb="2">
      <t>ジョウジ</t>
    </rPh>
    <phoneticPr fontId="1"/>
  </si>
  <si>
    <t>自家補</t>
    <rPh sb="0" eb="2">
      <t>ジカ</t>
    </rPh>
    <rPh sb="2" eb="3">
      <t>ホ</t>
    </rPh>
    <phoneticPr fontId="1"/>
  </si>
  <si>
    <t>合計金額（税抜き額）①</t>
    <rPh sb="0" eb="2">
      <t>ゴウケイ</t>
    </rPh>
    <rPh sb="2" eb="4">
      <t>キンガク</t>
    </rPh>
    <rPh sb="5" eb="6">
      <t>ゼイ</t>
    </rPh>
    <rPh sb="6" eb="7">
      <t>ヌ</t>
    </rPh>
    <rPh sb="8" eb="9">
      <t>ガク</t>
    </rPh>
    <phoneticPr fontId="1"/>
  </si>
  <si>
    <t>いわき市</t>
    <rPh sb="3" eb="4">
      <t>シ</t>
    </rPh>
    <phoneticPr fontId="19"/>
  </si>
  <si>
    <t>設　　計　　書</t>
    <phoneticPr fontId="19"/>
  </si>
  <si>
    <t>設　　計　　書</t>
    <rPh sb="0" eb="1">
      <t>セツ</t>
    </rPh>
    <rPh sb="3" eb="4">
      <t>ケイ</t>
    </rPh>
    <rPh sb="6" eb="7">
      <t>ショ</t>
    </rPh>
    <phoneticPr fontId="19"/>
  </si>
  <si>
    <t>部長</t>
    <rPh sb="0" eb="2">
      <t>ブチョウ</t>
    </rPh>
    <phoneticPr fontId="19"/>
  </si>
  <si>
    <t>次長</t>
    <rPh sb="0" eb="2">
      <t>ジチョウ</t>
    </rPh>
    <phoneticPr fontId="19"/>
  </si>
  <si>
    <t>所長</t>
    <rPh sb="0" eb="2">
      <t>ショチョウ</t>
    </rPh>
    <phoneticPr fontId="19"/>
  </si>
  <si>
    <t>係長</t>
    <rPh sb="0" eb="2">
      <t>カカリチョウ</t>
    </rPh>
    <phoneticPr fontId="19"/>
  </si>
  <si>
    <t>検算者</t>
    <rPh sb="0" eb="2">
      <t>ケンザン</t>
    </rPh>
    <rPh sb="2" eb="3">
      <t>シャ</t>
    </rPh>
    <phoneticPr fontId="19"/>
  </si>
  <si>
    <t>設計者</t>
    <rPh sb="0" eb="3">
      <t>セッケイシャ</t>
    </rPh>
    <phoneticPr fontId="19"/>
  </si>
  <si>
    <t>件　　名</t>
    <rPh sb="0" eb="1">
      <t>ケン</t>
    </rPh>
    <rPh sb="3" eb="4">
      <t>メイ</t>
    </rPh>
    <phoneticPr fontId="19"/>
  </si>
  <si>
    <t>構造</t>
    <rPh sb="0" eb="2">
      <t>コウゾウ</t>
    </rPh>
    <phoneticPr fontId="19"/>
  </si>
  <si>
    <t>予定契約電力：別紙のとおり</t>
    <rPh sb="0" eb="2">
      <t>ヨテイ</t>
    </rPh>
    <rPh sb="2" eb="4">
      <t>ケイヤク</t>
    </rPh>
    <rPh sb="4" eb="6">
      <t>デンリョク</t>
    </rPh>
    <rPh sb="7" eb="9">
      <t>ベッシ</t>
    </rPh>
    <phoneticPr fontId="21"/>
  </si>
  <si>
    <t>供　給　箇　所</t>
    <rPh sb="0" eb="1">
      <t>キョウ</t>
    </rPh>
    <rPh sb="2" eb="3">
      <t>キュウ</t>
    </rPh>
    <rPh sb="4" eb="5">
      <t>カ</t>
    </rPh>
    <rPh sb="6" eb="7">
      <t>ショ</t>
    </rPh>
    <phoneticPr fontId="19"/>
  </si>
  <si>
    <t>及</t>
    <rPh sb="0" eb="1">
      <t>オヨ</t>
    </rPh>
    <phoneticPr fontId="19"/>
  </si>
  <si>
    <t>設計金額</t>
    <rPh sb="0" eb="2">
      <t>セッケイ</t>
    </rPh>
    <rPh sb="2" eb="4">
      <t>キンガク</t>
    </rPh>
    <phoneticPr fontId="19"/>
  </si>
  <si>
    <t>￥</t>
    <phoneticPr fontId="19"/>
  </si>
  <si>
    <t>規模</t>
    <rPh sb="0" eb="2">
      <t>キボ</t>
    </rPh>
    <phoneticPr fontId="19"/>
  </si>
  <si>
    <t>供給価格</t>
    <rPh sb="0" eb="2">
      <t>キョウキュウ</t>
    </rPh>
    <rPh sb="2" eb="4">
      <t>カカク</t>
    </rPh>
    <phoneticPr fontId="19"/>
  </si>
  <si>
    <t>￥</t>
    <phoneticPr fontId="19"/>
  </si>
  <si>
    <t>　起工理由</t>
    <rPh sb="1" eb="3">
      <t>キコウ</t>
    </rPh>
    <rPh sb="3" eb="5">
      <t>リユウ</t>
    </rPh>
    <phoneticPr fontId="19"/>
  </si>
  <si>
    <t>　仕様概要</t>
    <rPh sb="1" eb="3">
      <t>シヨウ</t>
    </rPh>
    <rPh sb="3" eb="5">
      <t>ガイヨウ</t>
    </rPh>
    <phoneticPr fontId="19"/>
  </si>
  <si>
    <t>電気事業法の改正により、平成28年４月から電気の小売業への参入が</t>
    <phoneticPr fontId="21"/>
  </si>
  <si>
    <t xml:space="preserve">
</t>
    <phoneticPr fontId="19"/>
  </si>
  <si>
    <t>１　内容は、別紙仕様書による外、関係法令を遵守し業務の遂行</t>
    <rPh sb="16" eb="18">
      <t>カンケイ</t>
    </rPh>
    <rPh sb="18" eb="20">
      <t>ホウレイ</t>
    </rPh>
    <rPh sb="21" eb="23">
      <t>ジュンシュ</t>
    </rPh>
    <rPh sb="24" eb="26">
      <t>ギョウム</t>
    </rPh>
    <rPh sb="27" eb="29">
      <t>スイコウ</t>
    </rPh>
    <phoneticPr fontId="19"/>
  </si>
  <si>
    <t>　に当たるものとする。</t>
    <phoneticPr fontId="19"/>
  </si>
  <si>
    <t>２　上記仕様に準拠しがたい箇所及び不明な点については、本市</t>
    <rPh sb="27" eb="29">
      <t>ホンシ</t>
    </rPh>
    <phoneticPr fontId="19"/>
  </si>
  <si>
    <t>　職員と協議のうえ業務を進めること。</t>
    <phoneticPr fontId="19"/>
  </si>
  <si>
    <t>南部清掃センターで使用する電力の供給</t>
    <rPh sb="0" eb="2">
      <t>ナンブ</t>
    </rPh>
    <rPh sb="2" eb="4">
      <t>セイソウ</t>
    </rPh>
    <rPh sb="9" eb="11">
      <t>シヨウ</t>
    </rPh>
    <rPh sb="13" eb="15">
      <t>デンリョク</t>
    </rPh>
    <rPh sb="16" eb="18">
      <t>キョウキュウ</t>
    </rPh>
    <phoneticPr fontId="21"/>
  </si>
  <si>
    <t>全面自由化されたこと等を踏まえ、南部清掃センターで使用する電力</t>
    <rPh sb="16" eb="18">
      <t>ナンブ</t>
    </rPh>
    <rPh sb="18" eb="20">
      <t>セイソウ</t>
    </rPh>
    <rPh sb="25" eb="27">
      <t>シヨウ</t>
    </rPh>
    <rPh sb="29" eb="31">
      <t>デンリョク</t>
    </rPh>
    <phoneticPr fontId="21"/>
  </si>
  <si>
    <t>の供給について、一般競争入札により電力供給事業者を決定するもの。</t>
    <rPh sb="1" eb="3">
      <t>キョウキュウ</t>
    </rPh>
    <rPh sb="25" eb="27">
      <t>ケッテイ</t>
    </rPh>
    <phoneticPr fontId="21"/>
  </si>
  <si>
    <t>南部清掃センターで使用する電力の供給</t>
    <rPh sb="0" eb="2">
      <t>ナンブ</t>
    </rPh>
    <rPh sb="2" eb="4">
      <t>セイソウ</t>
    </rPh>
    <rPh sb="9" eb="11">
      <t>シヨウ</t>
    </rPh>
    <rPh sb="13" eb="15">
      <t>デンリョク</t>
    </rPh>
    <rPh sb="16" eb="18">
      <t>キョウキュウ</t>
    </rPh>
    <phoneticPr fontId="19"/>
  </si>
  <si>
    <t>いわき市泉町下川字境ノ町　地内</t>
    <rPh sb="3" eb="4">
      <t>シ</t>
    </rPh>
    <rPh sb="4" eb="5">
      <t>イズミ</t>
    </rPh>
    <rPh sb="5" eb="6">
      <t>マチ</t>
    </rPh>
    <rPh sb="6" eb="8">
      <t>シモガワ</t>
    </rPh>
    <rPh sb="8" eb="9">
      <t>アザ</t>
    </rPh>
    <rPh sb="9" eb="10">
      <t>サカイ</t>
    </rPh>
    <rPh sb="11" eb="12">
      <t>マチ</t>
    </rPh>
    <rPh sb="13" eb="14">
      <t>チ</t>
    </rPh>
    <rPh sb="14" eb="15">
      <t>ナイ</t>
    </rPh>
    <phoneticPr fontId="21"/>
  </si>
  <si>
    <t>【電力量料金単価】</t>
    <rPh sb="1" eb="3">
      <t>デンリョク</t>
    </rPh>
    <rPh sb="3" eb="4">
      <t>リョウ</t>
    </rPh>
    <rPh sb="4" eb="6">
      <t>リョウキン</t>
    </rPh>
    <rPh sb="6" eb="8">
      <t>タンカ</t>
    </rPh>
    <phoneticPr fontId="1"/>
  </si>
  <si>
    <t>基本料金(円)
 a×(b+c)</t>
    <rPh sb="0" eb="2">
      <t>キホン</t>
    </rPh>
    <rPh sb="2" eb="4">
      <t>リョウキン</t>
    </rPh>
    <rPh sb="5" eb="6">
      <t>エン</t>
    </rPh>
    <phoneticPr fontId="1"/>
  </si>
  <si>
    <t>基本料金(円) 
a×b</t>
    <rPh sb="0" eb="2">
      <t>キホン</t>
    </rPh>
    <rPh sb="2" eb="4">
      <t>リョウキン</t>
    </rPh>
    <rPh sb="5" eb="6">
      <t>エン</t>
    </rPh>
    <phoneticPr fontId="1"/>
  </si>
  <si>
    <t>令和２年度</t>
    <rPh sb="0" eb="2">
      <t>レイワ</t>
    </rPh>
    <rPh sb="3" eb="5">
      <t>ネンド</t>
    </rPh>
    <phoneticPr fontId="1"/>
  </si>
  <si>
    <t>令和３年度</t>
    <rPh sb="0" eb="2">
      <t>レイワ</t>
    </rPh>
    <rPh sb="3" eb="5">
      <t>ネンド</t>
    </rPh>
    <phoneticPr fontId="1"/>
  </si>
  <si>
    <t>５　入札金額の算定に当たっては、燃料費調整及び再生可能ネルギー発電促進賦課金の額を含めないこと。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1" eb="33">
      <t>ハツデン</t>
    </rPh>
    <rPh sb="33" eb="35">
      <t>ソクシン</t>
    </rPh>
    <rPh sb="35" eb="38">
      <t>フカキン</t>
    </rPh>
    <rPh sb="39" eb="40">
      <t>ガク</t>
    </rPh>
    <rPh sb="41" eb="42">
      <t>フク</t>
    </rPh>
    <phoneticPr fontId="1"/>
  </si>
  <si>
    <t>６　入札金額は表の最下段に記載の合計金額（税抜き額）①とするが、契約は内訳書に入力された単価による単価契約とするため、正確な単価を入力すること。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8">
      <t>ゴウケイ</t>
    </rPh>
    <rPh sb="18" eb="20">
      <t>キンガク</t>
    </rPh>
    <rPh sb="21" eb="22">
      <t>ゼイ</t>
    </rPh>
    <rPh sb="22" eb="23">
      <t>ヌ</t>
    </rPh>
    <rPh sb="24" eb="25">
      <t>ガク</t>
    </rPh>
    <rPh sb="32" eb="34">
      <t>ケイヤク</t>
    </rPh>
    <rPh sb="35" eb="38">
      <t>ウチワケショ</t>
    </rPh>
    <rPh sb="39" eb="41">
      <t>ニュウリョク</t>
    </rPh>
    <rPh sb="44" eb="46">
      <t>タンカ</t>
    </rPh>
    <rPh sb="49" eb="51">
      <t>タンカ</t>
    </rPh>
    <rPh sb="51" eb="53">
      <t>ケイヤク</t>
    </rPh>
    <rPh sb="59" eb="61">
      <t>セイカク</t>
    </rPh>
    <rPh sb="62" eb="64">
      <t>タンカ</t>
    </rPh>
    <rPh sb="65" eb="67">
      <t>ニュウリョク</t>
    </rPh>
    <phoneticPr fontId="1"/>
  </si>
  <si>
    <t>７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</si>
  <si>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夏季 g</t>
    <rPh sb="0" eb="2">
      <t>カキ</t>
    </rPh>
    <phoneticPr fontId="1"/>
  </si>
  <si>
    <t>その他季 h</t>
    <rPh sb="2" eb="3">
      <t>タ</t>
    </rPh>
    <rPh sb="3" eb="4">
      <t>キ</t>
    </rPh>
    <phoneticPr fontId="1"/>
  </si>
  <si>
    <t>夏季 i</t>
    <rPh sb="0" eb="2">
      <t>カキ</t>
    </rPh>
    <phoneticPr fontId="1"/>
  </si>
  <si>
    <t>その他季 j</t>
    <rPh sb="2" eb="3">
      <t>タ</t>
    </rPh>
    <rPh sb="3" eb="4">
      <t>キ</t>
    </rPh>
    <phoneticPr fontId="1"/>
  </si>
  <si>
    <t>夏季　k</t>
    <rPh sb="0" eb="2">
      <t>カキ</t>
    </rPh>
    <phoneticPr fontId="1"/>
  </si>
  <si>
    <t>その他季　l</t>
    <rPh sb="2" eb="3">
      <t>タ</t>
    </rPh>
    <rPh sb="3" eb="4">
      <t>キ</t>
    </rPh>
    <phoneticPr fontId="1"/>
  </si>
  <si>
    <t>夏季 m</t>
    <rPh sb="0" eb="2">
      <t>カキ</t>
    </rPh>
    <phoneticPr fontId="1"/>
  </si>
  <si>
    <t>その他季 n</t>
    <rPh sb="2" eb="3">
      <t>タ</t>
    </rPh>
    <rPh sb="3" eb="4">
      <t>キ</t>
    </rPh>
    <phoneticPr fontId="1"/>
  </si>
  <si>
    <t>夏季 o</t>
    <rPh sb="0" eb="2">
      <t>カキ</t>
    </rPh>
    <phoneticPr fontId="1"/>
  </si>
  <si>
    <t>その他季 p</t>
    <rPh sb="2" eb="3">
      <t>タ</t>
    </rPh>
    <rPh sb="3" eb="4">
      <t>キ</t>
    </rPh>
    <phoneticPr fontId="1"/>
  </si>
  <si>
    <t>使用電力料金　合計（円）(e×k)+(f×l)+(g×m)+(h×n)+(i×o)+(j×p)</t>
    <rPh sb="0" eb="2">
      <t>シヨウ</t>
    </rPh>
    <rPh sb="2" eb="4">
      <t>デンリョク</t>
    </rPh>
    <rPh sb="4" eb="6">
      <t>リョウキン</t>
    </rPh>
    <rPh sb="7" eb="9">
      <t>ゴウケイ</t>
    </rPh>
    <rPh sb="10" eb="11">
      <t>エン</t>
    </rPh>
    <phoneticPr fontId="1"/>
  </si>
  <si>
    <t>〇予備電力B（予備線）</t>
    <rPh sb="1" eb="3">
      <t>ヨビ</t>
    </rPh>
    <rPh sb="3" eb="5">
      <t>デンリョク</t>
    </rPh>
    <rPh sb="7" eb="9">
      <t>ヨビ</t>
    </rPh>
    <rPh sb="9" eb="10">
      <t>セン</t>
    </rPh>
    <phoneticPr fontId="1"/>
  </si>
  <si>
    <t>予備電力B（予備線）</t>
    <rPh sb="0" eb="2">
      <t>ヨビ</t>
    </rPh>
    <rPh sb="2" eb="4">
      <t>デンリョク</t>
    </rPh>
    <rPh sb="6" eb="8">
      <t>ヨビ</t>
    </rPh>
    <rPh sb="8" eb="9">
      <t>セン</t>
    </rPh>
    <phoneticPr fontId="1"/>
  </si>
  <si>
    <t>…定期整備以外の実績</t>
    <rPh sb="1" eb="3">
      <t>テイキ</t>
    </rPh>
    <rPh sb="3" eb="5">
      <t>セイビ</t>
    </rPh>
    <rPh sb="5" eb="7">
      <t>イガイ</t>
    </rPh>
    <rPh sb="8" eb="10">
      <t>ジッセキ</t>
    </rPh>
    <phoneticPr fontId="1"/>
  </si>
  <si>
    <t>基本料金(円)
 a×(b-c+d)</t>
    <rPh sb="0" eb="2">
      <t>キホン</t>
    </rPh>
    <rPh sb="2" eb="4">
      <t>リョウキン</t>
    </rPh>
    <rPh sb="5" eb="6">
      <t>エン</t>
    </rPh>
    <phoneticPr fontId="1"/>
  </si>
  <si>
    <t>使用時</t>
    <rPh sb="0" eb="2">
      <t>シヨウ</t>
    </rPh>
    <rPh sb="2" eb="3">
      <t>ジ</t>
    </rPh>
    <phoneticPr fontId="1"/>
  </si>
  <si>
    <t>未使用時</t>
    <rPh sb="0" eb="3">
      <t>ミシヨウ</t>
    </rPh>
    <rPh sb="3" eb="4">
      <t>ジ</t>
    </rPh>
    <phoneticPr fontId="1"/>
  </si>
  <si>
    <t>４　７月の予定使用電力量については不測の場合を仮定し計上しているものである。</t>
    <rPh sb="3" eb="4">
      <t>ガツ</t>
    </rPh>
    <rPh sb="5" eb="7">
      <t>ヨテイ</t>
    </rPh>
    <rPh sb="7" eb="9">
      <t>シヨウ</t>
    </rPh>
    <rPh sb="9" eb="11">
      <t>デンリョク</t>
    </rPh>
    <rPh sb="11" eb="12">
      <t>リョウ</t>
    </rPh>
    <rPh sb="17" eb="19">
      <t>フソク</t>
    </rPh>
    <rPh sb="20" eb="22">
      <t>バアイ</t>
    </rPh>
    <rPh sb="23" eb="25">
      <t>カテイ</t>
    </rPh>
    <rPh sb="26" eb="28">
      <t>ケイジョウ</t>
    </rPh>
    <phoneticPr fontId="1"/>
  </si>
  <si>
    <t>令和４～５年度</t>
    <rPh sb="0" eb="1">
      <t>レイ</t>
    </rPh>
    <rPh sb="1" eb="2">
      <t>ワ</t>
    </rPh>
    <phoneticPr fontId="19"/>
  </si>
  <si>
    <t>予定使用電力量：900,360kwh</t>
    <rPh sb="0" eb="2">
      <t>ヨテイ</t>
    </rPh>
    <rPh sb="2" eb="4">
      <t>シヨウ</t>
    </rPh>
    <rPh sb="4" eb="6">
      <t>デンリョク</t>
    </rPh>
    <rPh sb="6" eb="7">
      <t>リョウ</t>
    </rPh>
    <phoneticPr fontId="21"/>
  </si>
  <si>
    <t>令和4年度</t>
    <rPh sb="0" eb="2">
      <t>レイワ</t>
    </rPh>
    <rPh sb="3" eb="5">
      <t>ネンド</t>
    </rPh>
    <phoneticPr fontId="1"/>
  </si>
  <si>
    <t>令和5年度</t>
    <rPh sb="0" eb="2">
      <t>レイワ</t>
    </rPh>
    <rPh sb="3" eb="5">
      <t>ネンド</t>
    </rPh>
    <phoneticPr fontId="1"/>
  </si>
  <si>
    <t>基本料金(円)
 a×(b-d)</t>
    <rPh sb="0" eb="2">
      <t>キホン</t>
    </rPh>
    <rPh sb="2" eb="4">
      <t>リョウキン</t>
    </rPh>
    <rPh sb="5" eb="6">
      <t>エン</t>
    </rPh>
    <phoneticPr fontId="1"/>
  </si>
  <si>
    <t>使　用　料</t>
    <rPh sb="0" eb="1">
      <t>シ</t>
    </rPh>
    <rPh sb="2" eb="3">
      <t>ヨウ</t>
    </rPh>
    <rPh sb="4" eb="5">
      <t>リョウ</t>
    </rPh>
    <phoneticPr fontId="19"/>
  </si>
  <si>
    <t>入 札 内 訳 書</t>
    <rPh sb="0" eb="1">
      <t>ニュウ</t>
    </rPh>
    <rPh sb="2" eb="3">
      <t>サツ</t>
    </rPh>
    <rPh sb="4" eb="5">
      <t>ウチ</t>
    </rPh>
    <rPh sb="6" eb="7">
      <t>ワケ</t>
    </rPh>
    <rPh sb="8" eb="9">
      <t>ショ</t>
    </rPh>
    <phoneticPr fontId="1"/>
  </si>
  <si>
    <t>４　6～７月の予定使用電力量については不測の場合を仮定し計上しているものである。</t>
    <rPh sb="5" eb="6">
      <t>ガツ</t>
    </rPh>
    <rPh sb="7" eb="9">
      <t>ヨテイ</t>
    </rPh>
    <rPh sb="9" eb="11">
      <t>シヨウ</t>
    </rPh>
    <rPh sb="11" eb="13">
      <t>デンリョク</t>
    </rPh>
    <rPh sb="13" eb="14">
      <t>リョウ</t>
    </rPh>
    <rPh sb="19" eb="21">
      <t>フソク</t>
    </rPh>
    <rPh sb="22" eb="24">
      <t>バアイ</t>
    </rPh>
    <rPh sb="25" eb="27">
      <t>カテイ</t>
    </rPh>
    <rPh sb="28" eb="30">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</si>
</sst>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Red]#,##0.00"/>
  </numFmts>
  <fonts count="36" x14ac:knownFonts="1">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6"/>
      <color theme="1"/>
      <name val="游ゴシック"/>
      <family val="2"/>
      <charset val="128"/>
      <scheme val="minor"/>
    </font>
    <font>
      <sz val="8"/>
      <color theme="1"/>
      <name val="游ゴシック"/>
      <family val="3"/>
      <charset val="128"/>
      <scheme val="minor"/>
    </font>
    <font>
      <b/>
      <sz val="6"/>
      <color theme="1"/>
      <name val="游ゴシック"/>
      <family val="3"/>
      <charset val="128"/>
      <scheme val="minor"/>
    </font>
    <font>
      <sz val="8"/>
      <color theme="1"/>
      <name val="游ゴシック"/>
      <family val="2"/>
      <charset val="128"/>
      <scheme val="minor"/>
    </font>
    <font>
      <sz val="9.5"/>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8"/>
      <color theme="1"/>
      <name val="游ゴシック"/>
      <family val="3"/>
      <charset val="128"/>
      <scheme val="minor"/>
    </font>
    <font>
      <b/>
      <u/>
      <sz val="8"/>
      <color theme="1"/>
      <name val="游ゴシック"/>
      <family val="3"/>
      <charset val="128"/>
      <scheme val="minor"/>
    </font>
    <font>
      <sz val="7"/>
      <color theme="1"/>
      <name val="游ゴシック"/>
      <family val="2"/>
      <charset val="128"/>
      <scheme val="minor"/>
    </font>
    <font>
      <b/>
      <sz val="11"/>
      <color theme="1"/>
      <name val="游ゴシック"/>
      <family val="3"/>
      <charset val="128"/>
      <scheme val="minor"/>
    </font>
    <font>
      <sz val="10"/>
      <name val="ＭＳ 明朝"/>
      <family val="1"/>
      <charset val="128"/>
    </font>
    <font>
      <b/>
      <sz val="16"/>
      <name val="ＭＳ 明朝"/>
      <family val="1"/>
      <charset val="128"/>
    </font>
    <font>
      <sz val="16"/>
      <name val="ＭＳ 明朝"/>
      <family val="1"/>
      <charset val="128"/>
    </font>
    <font>
      <sz val="12"/>
      <name val="ＭＳ 明朝"/>
      <family val="1"/>
      <charset val="128"/>
    </font>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b/>
      <i/>
      <sz val="16"/>
      <name val="ＭＳ 明朝"/>
      <family val="1"/>
      <charset val="128"/>
    </font>
    <font>
      <sz val="16"/>
      <color indexed="9"/>
      <name val="ＭＳ 明朝"/>
      <family val="1"/>
      <charset val="128"/>
    </font>
    <font>
      <sz val="10.5"/>
      <name val="ＭＳ 明朝"/>
      <family val="1"/>
      <charset val="128"/>
    </font>
    <font>
      <sz val="22"/>
      <name val="ＭＳ 明朝"/>
      <family val="1"/>
      <charset val="128"/>
    </font>
    <font>
      <b/>
      <i/>
      <sz val="10.5"/>
      <name val="ＭＳ 明朝"/>
      <family val="1"/>
      <charset val="128"/>
    </font>
    <font>
      <sz val="10.5"/>
      <color indexed="9"/>
      <name val="ＭＳ 明朝"/>
      <family val="1"/>
      <charset val="128"/>
    </font>
    <font>
      <sz val="9"/>
      <color theme="1"/>
      <name val="游ゴシック"/>
      <family val="2"/>
      <charset val="128"/>
      <scheme val="minor"/>
    </font>
    <font>
      <sz val="9"/>
      <color theme="1"/>
      <name val="游ゴシック"/>
      <family val="3"/>
      <charset val="128"/>
      <scheme val="minor"/>
    </font>
    <font>
      <sz val="8.5"/>
      <color theme="1"/>
      <name val="游ゴシック"/>
      <family val="2"/>
      <charset val="128"/>
      <scheme val="minor"/>
    </font>
    <font>
      <sz val="8.5"/>
      <color theme="1"/>
      <name val="游ゴシック"/>
      <family val="3"/>
      <charset val="128"/>
      <scheme val="minor"/>
    </font>
    <font>
      <sz val="8"/>
      <color rgb="FFFF0000"/>
      <name val="游ゴシック"/>
      <family val="3"/>
      <charset val="128"/>
      <scheme val="minor"/>
    </font>
    <font>
      <sz val="7"/>
      <color theme="1"/>
      <name val="游ゴシック"/>
      <family val="3"/>
      <charset val="128"/>
      <scheme val="minor"/>
    </font>
    <font>
      <sz val="8"/>
      <name val="游ゴシック"/>
      <family val="3"/>
      <charset val="128"/>
      <scheme val="minor"/>
    </font>
    <font>
      <sz val="9"/>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11D5DF"/>
        <bgColor indexed="64"/>
      </patternFill>
    </fill>
    <fill>
      <patternFill patternType="solid">
        <fgColor theme="4" tint="0.59999389629810485"/>
        <bgColor indexed="64"/>
      </patternFill>
    </fill>
  </fills>
  <borders count="1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top style="double">
        <color auto="1"/>
      </top>
      <bottom/>
      <diagonal/>
    </border>
    <border>
      <left style="thin">
        <color auto="1"/>
      </left>
      <right style="hair">
        <color auto="1"/>
      </right>
      <top style="double">
        <color auto="1"/>
      </top>
      <bottom style="thin">
        <color auto="1"/>
      </bottom>
      <diagonal/>
    </border>
    <border>
      <left style="thin">
        <color auto="1"/>
      </left>
      <right/>
      <top style="thin">
        <color auto="1"/>
      </top>
      <bottom style="hair">
        <color auto="1"/>
      </bottom>
      <diagonal/>
    </border>
    <border>
      <left style="thin">
        <color auto="1"/>
      </left>
      <right/>
      <top style="double">
        <color auto="1"/>
      </top>
      <bottom style="double">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style="double">
        <color auto="1"/>
      </top>
      <bottom style="thin">
        <color auto="1"/>
      </bottom>
      <diagonal/>
    </border>
    <border>
      <left/>
      <right style="thin">
        <color auto="1"/>
      </right>
      <top style="double">
        <color auto="1"/>
      </top>
      <bottom style="double">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diagonalDown="1">
      <left style="hair">
        <color auto="1"/>
      </left>
      <right style="thin">
        <color auto="1"/>
      </right>
      <top style="thin">
        <color auto="1"/>
      </top>
      <bottom style="hair">
        <color auto="1"/>
      </bottom>
      <diagonal style="hair">
        <color auto="1"/>
      </diagonal>
    </border>
    <border>
      <left style="thin">
        <color auto="1"/>
      </left>
      <right style="thin">
        <color auto="1"/>
      </right>
      <top/>
      <bottom style="thin">
        <color auto="1"/>
      </bottom>
      <diagonal/>
    </border>
    <border>
      <left style="hair">
        <color auto="1"/>
      </left>
      <right style="hair">
        <color auto="1"/>
      </right>
      <top/>
      <bottom/>
      <diagonal/>
    </border>
    <border>
      <left/>
      <right/>
      <top style="hair">
        <color auto="1"/>
      </top>
      <bottom/>
      <diagonal/>
    </border>
    <border>
      <left/>
      <right style="hair">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top style="double">
        <color auto="1"/>
      </top>
      <bottom style="double">
        <color auto="1"/>
      </bottom>
      <diagonal/>
    </border>
    <border>
      <left style="thin">
        <color auto="1"/>
      </left>
      <right style="hair">
        <color auto="1"/>
      </right>
      <top style="hair">
        <color auto="1"/>
      </top>
      <bottom style="thin">
        <color auto="1"/>
      </bottom>
      <diagonal/>
    </border>
    <border>
      <left style="hair">
        <color auto="1"/>
      </left>
      <right style="thin">
        <color auto="1"/>
      </right>
      <top/>
      <bottom/>
      <diagonal/>
    </border>
    <border>
      <left style="hair">
        <color auto="1"/>
      </left>
      <right/>
      <top style="thin">
        <color auto="1"/>
      </top>
      <bottom style="thin">
        <color auto="1"/>
      </bottom>
      <diagonal/>
    </border>
    <border>
      <left/>
      <right style="hair">
        <color auto="1"/>
      </right>
      <top style="hair">
        <color auto="1"/>
      </top>
      <bottom style="thin">
        <color auto="1"/>
      </bottom>
      <diagonal/>
    </border>
    <border>
      <left style="hair">
        <color auto="1"/>
      </left>
      <right/>
      <top style="double">
        <color auto="1"/>
      </top>
      <bottom style="thin">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diagonalDown="1">
      <left style="thin">
        <color auto="1"/>
      </left>
      <right style="hair">
        <color auto="1"/>
      </right>
      <top style="thin">
        <color auto="1"/>
      </top>
      <bottom/>
      <diagonal style="hair">
        <color auto="1"/>
      </diagonal>
    </border>
    <border diagonalDown="1">
      <left style="hair">
        <color auto="1"/>
      </left>
      <right style="hair">
        <color auto="1"/>
      </right>
      <top style="thin">
        <color auto="1"/>
      </top>
      <bottom/>
      <diagonal style="hair">
        <color auto="1"/>
      </diagonal>
    </border>
    <border diagonalDown="1">
      <left style="hair">
        <color auto="1"/>
      </left>
      <right style="hair">
        <color auto="1"/>
      </right>
      <top style="hair">
        <color auto="1"/>
      </top>
      <bottom style="thin">
        <color auto="1"/>
      </bottom>
      <diagonal style="hair">
        <color auto="1"/>
      </diagonal>
    </border>
    <border diagonalDown="1">
      <left style="hair">
        <color auto="1"/>
      </left>
      <right style="thin">
        <color auto="1"/>
      </right>
      <top style="thin">
        <color auto="1"/>
      </top>
      <bottom/>
      <diagonal style="hair">
        <color auto="1"/>
      </diagonal>
    </border>
    <border diagonalDown="1">
      <left style="hair">
        <color auto="1"/>
      </left>
      <right style="hair">
        <color auto="1"/>
      </right>
      <top style="thin">
        <color auto="1"/>
      </top>
      <bottom style="hair">
        <color auto="1"/>
      </bottom>
      <diagonal style="hair">
        <color auto="1"/>
      </diagonal>
    </border>
    <border diagonalDown="1">
      <left style="thin">
        <color auto="1"/>
      </left>
      <right style="hair">
        <color auto="1"/>
      </right>
      <top style="thin">
        <color auto="1"/>
      </top>
      <bottom style="hair">
        <color auto="1"/>
      </bottom>
      <diagonal style="hair">
        <color auto="1"/>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hair">
        <color auto="1"/>
      </right>
      <top style="thin">
        <color auto="1"/>
      </top>
      <bottom style="double">
        <color auto="1"/>
      </bottom>
      <diagonal/>
    </border>
    <border>
      <left style="hair">
        <color auto="1"/>
      </left>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double">
        <color auto="1"/>
      </right>
      <top style="thin">
        <color auto="1"/>
      </top>
      <bottom style="thin">
        <color auto="1"/>
      </bottom>
      <diagonal/>
    </border>
    <border diagonalDown="1">
      <left style="thin">
        <color auto="1"/>
      </left>
      <right style="hair">
        <color auto="1"/>
      </right>
      <top style="thin">
        <color auto="1"/>
      </top>
      <bottom style="double">
        <color auto="1"/>
      </bottom>
      <diagonal style="thin">
        <color auto="1"/>
      </diagonal>
    </border>
    <border>
      <left style="thin">
        <color auto="1"/>
      </left>
      <right style="medium">
        <color auto="1"/>
      </right>
      <top style="thin">
        <color auto="1"/>
      </top>
      <bottom style="thin">
        <color auto="1"/>
      </bottom>
      <diagonal/>
    </border>
    <border diagonalDown="1">
      <left style="hair">
        <color auto="1"/>
      </left>
      <right style="double">
        <color auto="1"/>
      </right>
      <top style="thin">
        <color auto="1"/>
      </top>
      <bottom style="double">
        <color auto="1"/>
      </bottom>
      <diagonal style="hair">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hair">
        <color indexed="64"/>
      </right>
      <top style="thin">
        <color indexed="64"/>
      </top>
      <bottom/>
      <diagonal/>
    </border>
    <border>
      <left style="thin">
        <color auto="1"/>
      </left>
      <right/>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hair">
        <color indexed="64"/>
      </right>
      <top/>
      <bottom style="hair">
        <color indexed="64"/>
      </bottom>
      <diagonal/>
    </border>
    <border>
      <left/>
      <right style="hair">
        <color indexed="64"/>
      </right>
      <top style="hair">
        <color indexed="64"/>
      </top>
      <bottom/>
      <diagonal/>
    </border>
    <border>
      <left style="hair">
        <color auto="1"/>
      </left>
      <right/>
      <top style="hair">
        <color auto="1"/>
      </top>
      <bottom/>
      <diagonal/>
    </border>
    <border>
      <left/>
      <right style="thin">
        <color indexed="64"/>
      </right>
      <top/>
      <bottom/>
      <diagonal/>
    </border>
    <border>
      <left style="hair">
        <color indexed="64"/>
      </left>
      <right/>
      <top/>
      <bottom/>
      <diagonal/>
    </border>
    <border>
      <left style="hair">
        <color auto="1"/>
      </left>
      <right/>
      <top/>
      <bottom style="hair">
        <color auto="1"/>
      </bottom>
      <diagonal/>
    </border>
    <border>
      <left/>
      <right style="thin">
        <color auto="1"/>
      </right>
      <top/>
      <bottom style="hair">
        <color auto="1"/>
      </bottom>
      <diagonal/>
    </border>
    <border>
      <left/>
      <right/>
      <top/>
      <bottom style="thin">
        <color auto="1"/>
      </bottom>
      <diagonal/>
    </border>
    <border>
      <left/>
      <right style="hair">
        <color indexed="64"/>
      </right>
      <top/>
      <bottom style="thin">
        <color indexed="64"/>
      </bottom>
      <diagonal/>
    </border>
    <border>
      <left style="hair">
        <color auto="1"/>
      </left>
      <right/>
      <top/>
      <bottom style="thin">
        <color auto="1"/>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style="hair">
        <color auto="1"/>
      </bottom>
      <diagonal/>
    </border>
    <border>
      <left style="hair">
        <color indexed="64"/>
      </left>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double">
        <color auto="1"/>
      </bottom>
      <diagonal/>
    </border>
    <border>
      <left style="thin">
        <color auto="1"/>
      </left>
      <right/>
      <top/>
      <bottom style="double">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hair">
        <color auto="1"/>
      </left>
      <right/>
      <top style="hair">
        <color auto="1"/>
      </top>
      <bottom style="hair">
        <color auto="1"/>
      </bottom>
      <diagonal/>
    </border>
    <border>
      <left/>
      <right style="hair">
        <color indexed="64"/>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thin">
        <color auto="1"/>
      </bottom>
      <diagonal/>
    </border>
    <border diagonalDown="1">
      <left style="thin">
        <color auto="1"/>
      </left>
      <right style="hair">
        <color auto="1"/>
      </right>
      <top style="hair">
        <color auto="1"/>
      </top>
      <bottom style="hair">
        <color auto="1"/>
      </bottom>
      <diagonal style="hair">
        <color auto="1"/>
      </diagonal>
    </border>
    <border diagonalDown="1">
      <left style="hair">
        <color auto="1"/>
      </left>
      <right style="thin">
        <color auto="1"/>
      </right>
      <top style="hair">
        <color auto="1"/>
      </top>
      <bottom style="hair">
        <color auto="1"/>
      </bottom>
      <diagonal style="hair">
        <color auto="1"/>
      </diagonal>
    </border>
    <border>
      <left/>
      <right style="hair">
        <color auto="1"/>
      </right>
      <top style="thin">
        <color auto="1"/>
      </top>
      <bottom style="hair">
        <color auto="1"/>
      </bottom>
      <diagonal/>
    </border>
    <border>
      <left/>
      <right style="hair">
        <color auto="1"/>
      </right>
      <top style="double">
        <color auto="1"/>
      </top>
      <bottom/>
      <diagonal/>
    </border>
    <border>
      <left style="hair">
        <color auto="1"/>
      </left>
      <right style="thin">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top style="double">
        <color auto="1"/>
      </top>
      <bottom/>
      <diagonal/>
    </border>
    <border>
      <left style="hair">
        <color auto="1"/>
      </left>
      <right style="double">
        <color auto="1"/>
      </right>
      <top style="thin">
        <color auto="1"/>
      </top>
      <bottom style="thin">
        <color auto="1"/>
      </bottom>
      <diagonal/>
    </border>
    <border diagonalDown="1">
      <left style="thin">
        <color auto="1"/>
      </left>
      <right style="hair">
        <color auto="1"/>
      </right>
      <top/>
      <bottom/>
      <diagonal style="hair">
        <color auto="1"/>
      </diagonal>
    </border>
    <border diagonalDown="1">
      <left style="hair">
        <color auto="1"/>
      </left>
      <right style="hair">
        <color auto="1"/>
      </right>
      <top/>
      <bottom/>
      <diagonal style="hair">
        <color auto="1"/>
      </diagonal>
    </border>
    <border diagonalDown="1">
      <left style="hair">
        <color auto="1"/>
      </left>
      <right style="thin">
        <color auto="1"/>
      </right>
      <top/>
      <bottom/>
      <diagonal style="hair">
        <color auto="1"/>
      </diagonal>
    </border>
    <border>
      <left/>
      <right style="thin">
        <color auto="1"/>
      </right>
      <top/>
      <bottom style="double">
        <color indexed="64"/>
      </bottom>
      <diagonal/>
    </border>
    <border>
      <left style="hair">
        <color auto="1"/>
      </left>
      <right style="hair">
        <color auto="1"/>
      </right>
      <top style="hair">
        <color auto="1"/>
      </top>
      <bottom style="double">
        <color indexed="64"/>
      </bottom>
      <diagonal/>
    </border>
    <border diagonalDown="1">
      <left style="hair">
        <color auto="1"/>
      </left>
      <right style="hair">
        <color auto="1"/>
      </right>
      <top style="hair">
        <color auto="1"/>
      </top>
      <bottom style="double">
        <color indexed="64"/>
      </bottom>
      <diagonal style="hair">
        <color auto="1"/>
      </diagonal>
    </border>
    <border>
      <left style="hair">
        <color auto="1"/>
      </left>
      <right style="thin">
        <color auto="1"/>
      </right>
      <top style="hair">
        <color auto="1"/>
      </top>
      <bottom style="double">
        <color indexed="64"/>
      </bottom>
      <diagonal/>
    </border>
    <border>
      <left style="hair">
        <color auto="1"/>
      </left>
      <right/>
      <top style="thin">
        <color auto="1"/>
      </top>
      <bottom style="hair">
        <color auto="1"/>
      </bottom>
      <diagonal/>
    </border>
  </borders>
  <cellStyleXfs count="7">
    <xf numFmtId="0" fontId="0" fillId="0" borderId="0">
      <alignment vertical="center"/>
    </xf>
    <xf numFmtId="0" fontId="14" fillId="0" borderId="0"/>
    <xf numFmtId="0" fontId="17" fillId="0" borderId="0"/>
    <xf numFmtId="0" fontId="20" fillId="0" borderId="0"/>
    <xf numFmtId="0" fontId="20" fillId="0" borderId="0"/>
    <xf numFmtId="38" fontId="20" fillId="0" borderId="0" applyFont="0" applyFill="0" applyBorder="0" applyAlignment="0" applyProtection="0"/>
    <xf numFmtId="0" fontId="20" fillId="0" borderId="0"/>
  </cellStyleXfs>
  <cellXfs count="582">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176" fontId="0" fillId="0" borderId="5" xfId="0" applyNumberFormat="1" applyBorder="1">
      <alignment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5" xfId="0" applyFill="1" applyBorder="1" applyAlignment="1">
      <alignment horizontal="center" vertical="center"/>
    </xf>
    <xf numFmtId="176" fontId="0" fillId="0" borderId="17" xfId="0" applyNumberFormat="1" applyBorder="1">
      <alignment vertical="center"/>
    </xf>
    <xf numFmtId="176" fontId="0" fillId="0" borderId="0" xfId="0" applyNumberFormat="1" applyBorder="1">
      <alignment vertical="center"/>
    </xf>
    <xf numFmtId="176" fontId="0" fillId="2" borderId="5" xfId="0" applyNumberFormat="1" applyFill="1" applyBorder="1">
      <alignment vertical="center"/>
    </xf>
    <xf numFmtId="176" fontId="0" fillId="2" borderId="15" xfId="0" applyNumberFormat="1" applyFill="1" applyBorder="1">
      <alignment vertical="center"/>
    </xf>
    <xf numFmtId="176" fontId="0" fillId="2" borderId="16" xfId="0" applyNumberFormat="1" applyFill="1" applyBorder="1">
      <alignment vertical="center"/>
    </xf>
    <xf numFmtId="176" fontId="0" fillId="2" borderId="9" xfId="0" applyNumberFormat="1" applyFill="1" applyBorder="1">
      <alignment vertical="center"/>
    </xf>
    <xf numFmtId="176" fontId="3" fillId="0" borderId="0" xfId="0" applyNumberFormat="1" applyFont="1">
      <alignment vertical="center"/>
    </xf>
    <xf numFmtId="0" fontId="3" fillId="0" borderId="0" xfId="0" applyFont="1">
      <alignment vertical="center"/>
    </xf>
    <xf numFmtId="0" fontId="6" fillId="0" borderId="0" xfId="0" applyFont="1">
      <alignment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7" fillId="0" borderId="0" xfId="0" applyNumberFormat="1" applyFont="1" applyBorder="1" applyAlignment="1">
      <alignment vertical="center"/>
    </xf>
    <xf numFmtId="0" fontId="4" fillId="0" borderId="0" xfId="0" applyFont="1" applyBorder="1" applyAlignment="1">
      <alignment vertical="center"/>
    </xf>
    <xf numFmtId="176" fontId="4" fillId="0" borderId="1" xfId="0" applyNumberFormat="1" applyFont="1" applyBorder="1" applyAlignment="1">
      <alignment horizontal="center" vertical="center" wrapText="1"/>
    </xf>
    <xf numFmtId="176" fontId="4" fillId="0" borderId="32"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3" borderId="0" xfId="0" applyNumberFormat="1" applyFont="1" applyFill="1" applyBorder="1" applyAlignment="1">
      <alignment horizontal="center" vertical="center"/>
    </xf>
    <xf numFmtId="176" fontId="4" fillId="3" borderId="0" xfId="0" applyNumberFormat="1" applyFont="1" applyFill="1" applyBorder="1" applyAlignment="1">
      <alignment vertical="center"/>
    </xf>
    <xf numFmtId="176" fontId="4" fillId="3" borderId="0" xfId="0" applyNumberFormat="1" applyFont="1" applyFill="1" applyBorder="1" applyAlignment="1">
      <alignment horizontal="center" vertical="center" wrapText="1"/>
    </xf>
    <xf numFmtId="0" fontId="7" fillId="0" borderId="0" xfId="0" applyFont="1" applyBorder="1" applyAlignment="1">
      <alignment vertical="center"/>
    </xf>
    <xf numFmtId="0" fontId="0" fillId="0" borderId="0" xfId="0"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center" vertical="center"/>
    </xf>
    <xf numFmtId="176" fontId="3" fillId="0" borderId="0" xfId="0" applyNumberFormat="1" applyFont="1" applyBorder="1" applyAlignment="1">
      <alignment vertical="center"/>
    </xf>
    <xf numFmtId="176" fontId="5" fillId="0" borderId="0" xfId="0" applyNumberFormat="1" applyFont="1" applyBorder="1" applyAlignment="1">
      <alignment vertical="center"/>
    </xf>
    <xf numFmtId="0" fontId="4" fillId="0" borderId="0" xfId="0" applyFont="1" applyFill="1" applyBorder="1" applyAlignment="1">
      <alignment vertical="center"/>
    </xf>
    <xf numFmtId="0" fontId="0" fillId="3" borderId="0" xfId="0" applyFill="1" applyBorder="1" applyAlignment="1">
      <alignment vertical="center"/>
    </xf>
    <xf numFmtId="0" fontId="2" fillId="3" borderId="0" xfId="0" applyFont="1" applyFill="1" applyBorder="1" applyAlignment="1">
      <alignment horizontal="center" vertical="center"/>
    </xf>
    <xf numFmtId="177" fontId="3" fillId="3" borderId="0" xfId="0" applyNumberFormat="1" applyFont="1" applyFill="1" applyBorder="1" applyAlignment="1">
      <alignment vertical="center"/>
    </xf>
    <xf numFmtId="176" fontId="3" fillId="3" borderId="0" xfId="0" applyNumberFormat="1" applyFont="1" applyFill="1" applyBorder="1" applyAlignment="1">
      <alignment vertical="center"/>
    </xf>
    <xf numFmtId="0" fontId="0" fillId="3" borderId="0" xfId="0" applyFill="1" applyBorder="1">
      <alignment vertical="center"/>
    </xf>
    <xf numFmtId="176" fontId="4" fillId="0" borderId="0" xfId="0" applyNumberFormat="1" applyFont="1" applyBorder="1" applyAlignment="1">
      <alignment horizontal="center" vertical="center" wrapText="1"/>
    </xf>
    <xf numFmtId="176" fontId="4" fillId="0" borderId="0" xfId="0" applyNumberFormat="1" applyFont="1" applyBorder="1" applyAlignment="1">
      <alignment vertical="center"/>
    </xf>
    <xf numFmtId="0" fontId="0" fillId="0" borderId="0" xfId="0" applyFont="1">
      <alignment vertical="center"/>
    </xf>
    <xf numFmtId="176" fontId="9" fillId="3" borderId="0" xfId="0" applyNumberFormat="1" applyFont="1" applyFill="1" applyBorder="1" applyAlignment="1">
      <alignment vertical="center"/>
    </xf>
    <xf numFmtId="0" fontId="4" fillId="0" borderId="0" xfId="0" applyFont="1" applyAlignment="1">
      <alignment vertical="center" shrinkToFit="1"/>
    </xf>
    <xf numFmtId="176" fontId="4" fillId="0" borderId="0" xfId="0" applyNumberFormat="1" applyFont="1" applyBorder="1" applyAlignment="1">
      <alignment vertical="center" shrinkToFit="1"/>
    </xf>
    <xf numFmtId="0" fontId="4" fillId="0" borderId="0" xfId="0" applyFont="1">
      <alignment vertical="center"/>
    </xf>
    <xf numFmtId="0" fontId="4" fillId="0" borderId="26" xfId="0" applyFont="1" applyBorder="1" applyAlignment="1">
      <alignment horizontal="center" vertical="center" shrinkToFit="1"/>
    </xf>
    <xf numFmtId="177" fontId="4" fillId="0" borderId="37" xfId="0" applyNumberFormat="1" applyFont="1" applyBorder="1" applyAlignment="1">
      <alignment vertical="center" shrinkToFit="1"/>
    </xf>
    <xf numFmtId="177" fontId="4" fillId="0" borderId="3" xfId="0" applyNumberFormat="1" applyFont="1" applyFill="1" applyBorder="1" applyAlignment="1">
      <alignment vertical="center" shrinkToFit="1"/>
    </xf>
    <xf numFmtId="0" fontId="10" fillId="0" borderId="0" xfId="0" applyFont="1" applyBorder="1" applyAlignment="1">
      <alignment vertical="center"/>
    </xf>
    <xf numFmtId="0" fontId="11" fillId="0" borderId="0" xfId="0" applyFont="1">
      <alignment vertical="center"/>
    </xf>
    <xf numFmtId="0" fontId="0" fillId="0" borderId="5" xfId="0" applyBorder="1" applyAlignment="1">
      <alignment horizontal="center" vertical="center"/>
    </xf>
    <xf numFmtId="0" fontId="12" fillId="0" borderId="48" xfId="0" applyFont="1" applyBorder="1" applyAlignment="1">
      <alignment horizontal="center" vertical="center" wrapText="1"/>
    </xf>
    <xf numFmtId="176" fontId="4" fillId="0" borderId="1" xfId="0" applyNumberFormat="1" applyFont="1" applyBorder="1" applyAlignment="1">
      <alignment vertical="center"/>
    </xf>
    <xf numFmtId="176" fontId="4" fillId="0" borderId="38" xfId="0" applyNumberFormat="1" applyFont="1" applyBorder="1">
      <alignment vertical="center"/>
    </xf>
    <xf numFmtId="176" fontId="4" fillId="0" borderId="37" xfId="0" applyNumberFormat="1" applyFont="1" applyBorder="1" applyAlignment="1">
      <alignment vertical="center"/>
    </xf>
    <xf numFmtId="176" fontId="4" fillId="0" borderId="56" xfId="0" applyNumberFormat="1" applyFont="1" applyBorder="1">
      <alignment vertical="center"/>
    </xf>
    <xf numFmtId="176" fontId="4" fillId="0" borderId="42" xfId="0" applyNumberFormat="1" applyFont="1" applyBorder="1">
      <alignment vertical="center"/>
    </xf>
    <xf numFmtId="176" fontId="4" fillId="0" borderId="1" xfId="0" applyNumberFormat="1" applyFont="1" applyBorder="1" applyAlignment="1">
      <alignment vertical="center" shrinkToFit="1"/>
    </xf>
    <xf numFmtId="176" fontId="10" fillId="0" borderId="47" xfId="0" applyNumberFormat="1" applyFont="1" applyBorder="1">
      <alignment vertical="center"/>
    </xf>
    <xf numFmtId="176" fontId="4" fillId="0" borderId="74" xfId="0" applyNumberFormat="1" applyFont="1" applyBorder="1">
      <alignment vertical="center"/>
    </xf>
    <xf numFmtId="176" fontId="4" fillId="0" borderId="75" xfId="0" applyNumberFormat="1" applyFont="1" applyBorder="1">
      <alignment vertical="center"/>
    </xf>
    <xf numFmtId="176" fontId="0" fillId="2" borderId="48" xfId="0" applyNumberFormat="1" applyFill="1" applyBorder="1">
      <alignment vertical="center"/>
    </xf>
    <xf numFmtId="176" fontId="0" fillId="0" borderId="48" xfId="0" applyNumberFormat="1" applyBorder="1">
      <alignment vertical="center"/>
    </xf>
    <xf numFmtId="176" fontId="0" fillId="2" borderId="32" xfId="0" applyNumberFormat="1" applyFill="1" applyBorder="1">
      <alignment vertical="center"/>
    </xf>
    <xf numFmtId="176" fontId="0" fillId="2" borderId="2" xfId="0" applyNumberFormat="1" applyFill="1" applyBorder="1">
      <alignment vertical="center"/>
    </xf>
    <xf numFmtId="176" fontId="0" fillId="2" borderId="23" xfId="0" applyNumberFormat="1" applyFill="1" applyBorder="1">
      <alignment vertical="center"/>
    </xf>
    <xf numFmtId="0" fontId="0" fillId="0" borderId="26" xfId="0" applyBorder="1" applyAlignment="1">
      <alignment horizontal="center" vertical="center"/>
    </xf>
    <xf numFmtId="176" fontId="0" fillId="2" borderId="26" xfId="0" applyNumberFormat="1" applyFill="1" applyBorder="1">
      <alignment vertical="center"/>
    </xf>
    <xf numFmtId="176" fontId="0" fillId="2" borderId="25" xfId="0" applyNumberFormat="1" applyFill="1" applyBorder="1">
      <alignment vertical="center"/>
    </xf>
    <xf numFmtId="176" fontId="0" fillId="0" borderId="26" xfId="0" applyNumberFormat="1" applyBorder="1">
      <alignment vertical="center"/>
    </xf>
    <xf numFmtId="176" fontId="0" fillId="0" borderId="25" xfId="0" applyNumberFormat="1" applyBorder="1">
      <alignment vertical="center"/>
    </xf>
    <xf numFmtId="176" fontId="0" fillId="2" borderId="28" xfId="0" applyNumberFormat="1" applyFill="1" applyBorder="1">
      <alignment vertical="center"/>
    </xf>
    <xf numFmtId="176" fontId="0" fillId="2" borderId="77" xfId="0" applyNumberFormat="1" applyFill="1" applyBorder="1">
      <alignment vertical="center"/>
    </xf>
    <xf numFmtId="176" fontId="0" fillId="2" borderId="11" xfId="0" applyNumberFormat="1" applyFill="1" applyBorder="1">
      <alignment vertical="center"/>
    </xf>
    <xf numFmtId="176" fontId="0" fillId="2" borderId="18" xfId="0" applyNumberFormat="1" applyFill="1" applyBorder="1">
      <alignment vertical="center"/>
    </xf>
    <xf numFmtId="176" fontId="0" fillId="2" borderId="27" xfId="0" applyNumberFormat="1" applyFill="1" applyBorder="1">
      <alignment vertical="center"/>
    </xf>
    <xf numFmtId="176" fontId="0" fillId="2" borderId="76" xfId="0" applyNumberFormat="1" applyFill="1" applyBorder="1">
      <alignment vertical="center"/>
    </xf>
    <xf numFmtId="176" fontId="0" fillId="0" borderId="76" xfId="0" applyNumberFormat="1" applyBorder="1">
      <alignment vertical="center"/>
    </xf>
    <xf numFmtId="176" fontId="0" fillId="4" borderId="5" xfId="0" applyNumberFormat="1" applyFill="1" applyBorder="1">
      <alignment vertical="center"/>
    </xf>
    <xf numFmtId="176" fontId="0" fillId="4" borderId="26" xfId="0" applyNumberFormat="1" applyFill="1" applyBorder="1">
      <alignment vertical="center"/>
    </xf>
    <xf numFmtId="176" fontId="0" fillId="4" borderId="25" xfId="0" applyNumberFormat="1" applyFill="1" applyBorder="1">
      <alignment vertical="center"/>
    </xf>
    <xf numFmtId="176" fontId="0" fillId="4" borderId="7" xfId="0" applyNumberFormat="1" applyFill="1" applyBorder="1">
      <alignment vertical="center"/>
    </xf>
    <xf numFmtId="176" fontId="0" fillId="4" borderId="2" xfId="0" applyNumberFormat="1" applyFill="1" applyBorder="1">
      <alignment vertical="center"/>
    </xf>
    <xf numFmtId="176" fontId="0" fillId="4" borderId="28" xfId="0" applyNumberFormat="1" applyFill="1" applyBorder="1">
      <alignment vertical="center"/>
    </xf>
    <xf numFmtId="176" fontId="0" fillId="4" borderId="77" xfId="0" applyNumberFormat="1" applyFill="1" applyBorder="1">
      <alignment vertical="center"/>
    </xf>
    <xf numFmtId="176" fontId="0" fillId="4" borderId="33" xfId="0" applyNumberFormat="1" applyFill="1" applyBorder="1">
      <alignment vertical="center"/>
    </xf>
    <xf numFmtId="176" fontId="0" fillId="4" borderId="9" xfId="0" applyNumberFormat="1" applyFill="1" applyBorder="1">
      <alignment vertical="center"/>
    </xf>
    <xf numFmtId="176" fontId="0" fillId="4" borderId="11" xfId="0" applyNumberFormat="1" applyFill="1" applyBorder="1">
      <alignment vertical="center"/>
    </xf>
    <xf numFmtId="176" fontId="0" fillId="4" borderId="18" xfId="0" applyNumberFormat="1" applyFill="1" applyBorder="1">
      <alignment vertical="center"/>
    </xf>
    <xf numFmtId="176" fontId="0" fillId="4" borderId="23" xfId="0" applyNumberFormat="1" applyFill="1" applyBorder="1">
      <alignment vertical="center"/>
    </xf>
    <xf numFmtId="0" fontId="0" fillId="0" borderId="78" xfId="0" applyBorder="1" applyAlignment="1">
      <alignment horizontal="center" vertical="center"/>
    </xf>
    <xf numFmtId="176" fontId="0" fillId="2" borderId="78" xfId="0" applyNumberFormat="1" applyFill="1" applyBorder="1">
      <alignment vertical="center"/>
    </xf>
    <xf numFmtId="176" fontId="0" fillId="2" borderId="79" xfId="0" applyNumberFormat="1" applyFill="1" applyBorder="1">
      <alignment vertical="center"/>
    </xf>
    <xf numFmtId="176" fontId="13" fillId="0" borderId="78" xfId="0" applyNumberFormat="1" applyFont="1" applyBorder="1">
      <alignment vertical="center"/>
    </xf>
    <xf numFmtId="176" fontId="4" fillId="0" borderId="3" xfId="0" applyNumberFormat="1" applyFont="1" applyBorder="1" applyAlignment="1">
      <alignment vertical="center" shrinkToFit="1"/>
    </xf>
    <xf numFmtId="176" fontId="4" fillId="0" borderId="37" xfId="0" applyNumberFormat="1" applyFont="1" applyBorder="1" applyAlignment="1">
      <alignment vertical="center" shrinkToFit="1"/>
    </xf>
    <xf numFmtId="176" fontId="0" fillId="0" borderId="0" xfId="0" applyNumberFormat="1">
      <alignment vertical="center"/>
    </xf>
    <xf numFmtId="176" fontId="0" fillId="2" borderId="69" xfId="0" applyNumberFormat="1" applyFill="1" applyBorder="1">
      <alignment vertical="center"/>
    </xf>
    <xf numFmtId="0" fontId="0" fillId="0" borderId="82" xfId="0" applyFill="1" applyBorder="1" applyAlignment="1">
      <alignment horizontal="center" vertical="center"/>
    </xf>
    <xf numFmtId="176" fontId="0" fillId="2" borderId="82" xfId="0" applyNumberFormat="1" applyFill="1" applyBorder="1">
      <alignment vertical="center"/>
    </xf>
    <xf numFmtId="176" fontId="0" fillId="2" borderId="83" xfId="0" applyNumberFormat="1" applyFill="1" applyBorder="1">
      <alignment vertical="center"/>
    </xf>
    <xf numFmtId="176" fontId="0" fillId="2" borderId="84" xfId="0" applyNumberFormat="1" applyFill="1" applyBorder="1">
      <alignment vertical="center"/>
    </xf>
    <xf numFmtId="176" fontId="9" fillId="0" borderId="15" xfId="0" applyNumberFormat="1" applyFont="1" applyBorder="1">
      <alignment vertical="center"/>
    </xf>
    <xf numFmtId="176" fontId="9" fillId="0" borderId="5" xfId="0" applyNumberFormat="1" applyFont="1" applyBorder="1">
      <alignment vertical="center"/>
    </xf>
    <xf numFmtId="176" fontId="13" fillId="0" borderId="82" xfId="0" applyNumberFormat="1" applyFont="1" applyBorder="1">
      <alignment vertical="center"/>
    </xf>
    <xf numFmtId="0" fontId="15" fillId="0" borderId="0" xfId="1" applyFont="1" applyBorder="1" applyAlignment="1">
      <alignment vertical="center"/>
    </xf>
    <xf numFmtId="0" fontId="16" fillId="0" borderId="0" xfId="1" applyFont="1" applyBorder="1" applyAlignment="1">
      <alignment vertical="center"/>
    </xf>
    <xf numFmtId="0" fontId="14" fillId="0" borderId="0" xfId="2" applyFont="1" applyFill="1" applyAlignment="1">
      <alignment vertical="center"/>
    </xf>
    <xf numFmtId="0" fontId="18" fillId="0" borderId="0" xfId="1" applyFont="1" applyBorder="1" applyAlignment="1">
      <alignment horizontal="center" vertical="center"/>
    </xf>
    <xf numFmtId="0" fontId="18" fillId="0" borderId="0" xfId="1" applyFont="1" applyBorder="1" applyAlignment="1">
      <alignment vertical="center"/>
    </xf>
    <xf numFmtId="0" fontId="16" fillId="0" borderId="0" xfId="3" applyFont="1" applyBorder="1" applyAlignment="1">
      <alignment vertical="center"/>
    </xf>
    <xf numFmtId="0" fontId="22" fillId="0" borderId="0" xfId="1" applyFont="1" applyBorder="1" applyAlignment="1">
      <alignment vertical="center"/>
    </xf>
    <xf numFmtId="38" fontId="22" fillId="0" borderId="0" xfId="5" applyFont="1" applyBorder="1" applyAlignment="1">
      <alignment vertical="center"/>
    </xf>
    <xf numFmtId="0" fontId="14" fillId="0" borderId="0" xfId="2" applyFont="1" applyFill="1" applyBorder="1" applyAlignment="1">
      <alignment vertical="center"/>
    </xf>
    <xf numFmtId="0" fontId="16" fillId="0" borderId="0" xfId="1" applyFont="1" applyBorder="1" applyAlignment="1">
      <alignment horizontal="distributed" vertical="center"/>
    </xf>
    <xf numFmtId="38" fontId="16" fillId="0" borderId="0" xfId="5" applyFont="1" applyBorder="1" applyAlignment="1">
      <alignment horizontal="right" vertical="center"/>
    </xf>
    <xf numFmtId="38" fontId="16" fillId="0" borderId="0" xfId="5" applyNumberFormat="1" applyFont="1" applyBorder="1" applyAlignment="1">
      <alignment vertical="center"/>
    </xf>
    <xf numFmtId="38" fontId="16" fillId="0" borderId="0" xfId="5" applyNumberFormat="1" applyFont="1" applyBorder="1" applyAlignment="1">
      <alignment horizontal="right" vertical="center"/>
    </xf>
    <xf numFmtId="38" fontId="23" fillId="0" borderId="0" xfId="5" applyNumberFormat="1" applyFont="1" applyBorder="1" applyAlignment="1">
      <alignment vertical="center"/>
    </xf>
    <xf numFmtId="0" fontId="24" fillId="0" borderId="0" xfId="1" applyFont="1" applyAlignment="1">
      <alignment vertical="center"/>
    </xf>
    <xf numFmtId="0" fontId="24" fillId="0" borderId="95" xfId="1" applyFont="1" applyBorder="1" applyAlignment="1">
      <alignment vertical="center"/>
    </xf>
    <xf numFmtId="0" fontId="24" fillId="0" borderId="43" xfId="1" applyFont="1" applyBorder="1" applyAlignment="1">
      <alignment vertical="center"/>
    </xf>
    <xf numFmtId="0" fontId="24" fillId="0" borderId="94" xfId="1" applyFont="1" applyBorder="1" applyAlignment="1">
      <alignment vertical="center"/>
    </xf>
    <xf numFmtId="0" fontId="24" fillId="0" borderId="0" xfId="1" applyFont="1" applyBorder="1" applyAlignment="1">
      <alignment vertical="center"/>
    </xf>
    <xf numFmtId="0" fontId="14" fillId="0" borderId="0" xfId="6" applyFont="1" applyBorder="1"/>
    <xf numFmtId="0" fontId="24" fillId="0" borderId="0" xfId="6" applyFont="1" applyBorder="1"/>
    <xf numFmtId="0" fontId="24" fillId="0" borderId="96" xfId="1" applyFont="1" applyBorder="1" applyAlignment="1">
      <alignment vertical="center"/>
    </xf>
    <xf numFmtId="0" fontId="24" fillId="0" borderId="98" xfId="1" applyFont="1" applyBorder="1" applyAlignment="1">
      <alignment vertical="center"/>
    </xf>
    <xf numFmtId="0" fontId="24" fillId="0" borderId="92" xfId="1" applyFont="1" applyBorder="1" applyAlignment="1">
      <alignment vertical="center"/>
    </xf>
    <xf numFmtId="0" fontId="24" fillId="0" borderId="93" xfId="1" applyFont="1" applyBorder="1" applyAlignment="1">
      <alignment vertical="center"/>
    </xf>
    <xf numFmtId="0" fontId="18" fillId="0" borderId="0" xfId="3" applyFont="1" applyBorder="1"/>
    <xf numFmtId="0" fontId="24" fillId="0" borderId="12" xfId="1" applyFont="1" applyBorder="1" applyAlignment="1">
      <alignment vertical="center"/>
    </xf>
    <xf numFmtId="0" fontId="24" fillId="0" borderId="97" xfId="1" applyFont="1" applyBorder="1" applyAlignment="1">
      <alignment vertical="center"/>
    </xf>
    <xf numFmtId="0" fontId="24" fillId="0" borderId="91" xfId="1" applyFont="1" applyBorder="1" applyAlignment="1">
      <alignment vertical="center"/>
    </xf>
    <xf numFmtId="0" fontId="14" fillId="0" borderId="0" xfId="6" applyFont="1" applyBorder="1" applyAlignment="1">
      <alignment horizontal="right"/>
    </xf>
    <xf numFmtId="0" fontId="24" fillId="0" borderId="86" xfId="1" applyFont="1" applyBorder="1" applyAlignment="1">
      <alignment vertical="center"/>
    </xf>
    <xf numFmtId="0" fontId="24" fillId="0" borderId="44" xfId="1" applyFont="1" applyBorder="1" applyAlignment="1">
      <alignment vertical="center"/>
    </xf>
    <xf numFmtId="0" fontId="24" fillId="0" borderId="99" xfId="1" applyFont="1" applyBorder="1" applyAlignment="1">
      <alignment vertical="center"/>
    </xf>
    <xf numFmtId="0" fontId="24" fillId="0" borderId="12" xfId="1" applyFont="1" applyBorder="1" applyAlignment="1">
      <alignment horizontal="left" vertical="center"/>
    </xf>
    <xf numFmtId="0" fontId="24" fillId="0" borderId="43" xfId="1" applyFont="1" applyBorder="1" applyAlignment="1">
      <alignment horizontal="left" vertical="center"/>
    </xf>
    <xf numFmtId="0" fontId="24" fillId="0" borderId="94" xfId="1" applyFont="1" applyBorder="1" applyAlignment="1">
      <alignment horizontal="left" vertical="center"/>
    </xf>
    <xf numFmtId="0" fontId="24" fillId="0" borderId="86" xfId="1" applyFont="1" applyBorder="1" applyAlignment="1">
      <alignment horizontal="left" vertical="center"/>
    </xf>
    <xf numFmtId="0" fontId="24" fillId="0" borderId="0" xfId="1" applyFont="1" applyBorder="1" applyAlignment="1">
      <alignment horizontal="left" vertical="center"/>
    </xf>
    <xf numFmtId="0" fontId="24" fillId="0" borderId="44" xfId="1" applyFont="1" applyBorder="1" applyAlignment="1">
      <alignment horizontal="left" vertical="center"/>
    </xf>
    <xf numFmtId="0" fontId="24" fillId="0" borderId="97" xfId="1" applyFont="1" applyBorder="1" applyAlignment="1">
      <alignment vertical="center" wrapText="1"/>
    </xf>
    <xf numFmtId="0" fontId="24" fillId="0" borderId="0" xfId="1" applyFont="1" applyBorder="1" applyAlignment="1">
      <alignment vertical="center" wrapText="1"/>
    </xf>
    <xf numFmtId="0" fontId="24" fillId="0" borderId="96" xfId="1" applyFont="1" applyBorder="1" applyAlignment="1">
      <alignment vertical="center" wrapText="1"/>
    </xf>
    <xf numFmtId="0" fontId="24" fillId="0" borderId="86" xfId="1" applyFont="1" applyBorder="1" applyAlignment="1">
      <alignment horizontal="distributed" vertical="center"/>
    </xf>
    <xf numFmtId="0" fontId="24" fillId="0" borderId="0" xfId="1" applyFont="1" applyBorder="1" applyAlignment="1">
      <alignment horizontal="distributed" vertical="center"/>
    </xf>
    <xf numFmtId="38" fontId="24" fillId="0" borderId="0" xfId="5" applyFont="1" applyBorder="1" applyAlignment="1">
      <alignment horizontal="right" vertical="center"/>
    </xf>
    <xf numFmtId="38" fontId="24" fillId="0" borderId="0" xfId="5" applyNumberFormat="1" applyFont="1" applyBorder="1" applyAlignment="1">
      <alignment vertical="center"/>
    </xf>
    <xf numFmtId="38" fontId="24" fillId="0" borderId="0" xfId="5" applyNumberFormat="1" applyFont="1" applyBorder="1" applyAlignment="1">
      <alignment horizontal="right" vertical="center"/>
    </xf>
    <xf numFmtId="38" fontId="27" fillId="0" borderId="0" xfId="5" applyNumberFormat="1" applyFont="1" applyBorder="1" applyAlignment="1">
      <alignment vertical="center"/>
    </xf>
    <xf numFmtId="38" fontId="24" fillId="0" borderId="44" xfId="5" applyNumberFormat="1" applyFont="1" applyBorder="1" applyAlignment="1">
      <alignment vertical="center"/>
    </xf>
    <xf numFmtId="38" fontId="24" fillId="0" borderId="44" xfId="5" applyNumberFormat="1" applyFont="1" applyBorder="1" applyAlignment="1">
      <alignment horizontal="right" vertical="center"/>
    </xf>
    <xf numFmtId="0" fontId="24" fillId="0" borderId="34" xfId="1" applyFont="1" applyBorder="1" applyAlignment="1">
      <alignment horizontal="distributed" vertical="center"/>
    </xf>
    <xf numFmtId="0" fontId="24" fillId="0" borderId="100" xfId="1" applyFont="1" applyBorder="1" applyAlignment="1">
      <alignment horizontal="distributed" vertical="center"/>
    </xf>
    <xf numFmtId="38" fontId="24" fillId="0" borderId="100" xfId="5" applyFont="1" applyBorder="1" applyAlignment="1">
      <alignment horizontal="right" vertical="center"/>
    </xf>
    <xf numFmtId="38" fontId="24" fillId="0" borderId="100" xfId="5" applyNumberFormat="1" applyFont="1" applyBorder="1" applyAlignment="1">
      <alignment horizontal="right" vertical="center"/>
    </xf>
    <xf numFmtId="38" fontId="24" fillId="0" borderId="101" xfId="5" applyNumberFormat="1" applyFont="1" applyBorder="1" applyAlignment="1">
      <alignment horizontal="right" vertical="center"/>
    </xf>
    <xf numFmtId="0" fontId="24" fillId="0" borderId="102" xfId="1" applyFont="1" applyBorder="1" applyAlignment="1">
      <alignment vertical="center" wrapText="1"/>
    </xf>
    <xf numFmtId="0" fontId="24" fillId="0" borderId="100" xfId="1" applyFont="1" applyBorder="1" applyAlignment="1">
      <alignment vertical="center" wrapText="1"/>
    </xf>
    <xf numFmtId="0" fontId="24" fillId="0" borderId="35" xfId="1" applyFont="1" applyBorder="1" applyAlignment="1">
      <alignment vertical="center" wrapText="1"/>
    </xf>
    <xf numFmtId="177" fontId="4" fillId="0" borderId="13" xfId="0" applyNumberFormat="1" applyFont="1" applyBorder="1" applyAlignment="1">
      <alignment vertical="center" shrinkToFit="1"/>
    </xf>
    <xf numFmtId="176" fontId="4" fillId="0" borderId="45" xfId="0" applyNumberFormat="1" applyFont="1" applyBorder="1">
      <alignment vertical="center"/>
    </xf>
    <xf numFmtId="176" fontId="4" fillId="0" borderId="46" xfId="0" applyNumberFormat="1" applyFont="1" applyBorder="1">
      <alignment vertical="center"/>
    </xf>
    <xf numFmtId="176" fontId="4" fillId="0" borderId="107" xfId="0" applyNumberFormat="1" applyFont="1" applyBorder="1">
      <alignment vertical="center"/>
    </xf>
    <xf numFmtId="176" fontId="4" fillId="0" borderId="108" xfId="0" applyNumberFormat="1" applyFont="1" applyBorder="1">
      <alignment vertical="center"/>
    </xf>
    <xf numFmtId="0" fontId="4" fillId="0" borderId="0" xfId="0" applyFont="1" applyAlignment="1">
      <alignment horizontal="center"/>
    </xf>
    <xf numFmtId="176" fontId="4" fillId="0" borderId="109" xfId="0" applyNumberFormat="1" applyFont="1" applyBorder="1">
      <alignment vertical="center"/>
    </xf>
    <xf numFmtId="176" fontId="4" fillId="0" borderId="110" xfId="0" applyNumberFormat="1" applyFont="1" applyBorder="1">
      <alignment vertical="center"/>
    </xf>
    <xf numFmtId="177" fontId="4" fillId="2" borderId="65" xfId="0" applyNumberFormat="1" applyFont="1" applyFill="1" applyBorder="1" applyAlignment="1">
      <alignment vertical="center" shrinkToFit="1"/>
    </xf>
    <xf numFmtId="177" fontId="4" fillId="2" borderId="66" xfId="0" applyNumberFormat="1" applyFont="1" applyFill="1" applyBorder="1" applyAlignment="1">
      <alignment vertical="center" shrinkToFit="1"/>
    </xf>
    <xf numFmtId="177" fontId="4" fillId="2" borderId="40" xfId="0" applyNumberFormat="1" applyFont="1" applyFill="1" applyBorder="1" applyAlignment="1">
      <alignment vertical="center" shrinkToFit="1"/>
    </xf>
    <xf numFmtId="176" fontId="4" fillId="2" borderId="65" xfId="0" applyNumberFormat="1" applyFont="1" applyFill="1" applyBorder="1" applyAlignment="1">
      <alignment vertical="center" shrinkToFit="1"/>
    </xf>
    <xf numFmtId="176" fontId="4" fillId="2" borderId="66" xfId="0" applyNumberFormat="1" applyFont="1" applyFill="1" applyBorder="1" applyAlignment="1">
      <alignment vertical="center" shrinkToFit="1"/>
    </xf>
    <xf numFmtId="176" fontId="4" fillId="2" borderId="40" xfId="0" applyNumberFormat="1" applyFont="1" applyFill="1" applyBorder="1" applyAlignment="1">
      <alignment vertical="center" shrinkToFit="1"/>
    </xf>
    <xf numFmtId="0" fontId="30" fillId="0" borderId="0" xfId="0" applyFont="1">
      <alignment vertical="center"/>
    </xf>
    <xf numFmtId="0" fontId="31" fillId="0" borderId="0" xfId="0" applyFont="1">
      <alignment vertical="center"/>
    </xf>
    <xf numFmtId="0" fontId="31" fillId="0" borderId="0" xfId="0" applyFont="1" applyAlignment="1">
      <alignment horizontal="center" vertical="center"/>
    </xf>
    <xf numFmtId="0" fontId="6" fillId="0" borderId="109" xfId="0" applyFont="1" applyBorder="1" applyAlignment="1">
      <alignment horizontal="center" vertical="center"/>
    </xf>
    <xf numFmtId="0" fontId="4" fillId="0" borderId="115" xfId="0" applyFont="1" applyBorder="1" applyAlignment="1">
      <alignment horizontal="center" vertical="center"/>
    </xf>
    <xf numFmtId="0" fontId="4" fillId="0" borderId="110" xfId="0" applyFont="1" applyBorder="1" applyAlignment="1">
      <alignment horizontal="center" vertical="center"/>
    </xf>
    <xf numFmtId="0" fontId="4" fillId="0" borderId="109" xfId="0" applyFont="1" applyBorder="1" applyAlignment="1">
      <alignment horizontal="center" vertical="center"/>
    </xf>
    <xf numFmtId="0" fontId="4" fillId="0" borderId="116" xfId="0" applyFont="1" applyBorder="1" applyAlignment="1">
      <alignment horizontal="center" vertical="center"/>
    </xf>
    <xf numFmtId="176" fontId="4" fillId="0" borderId="122" xfId="0" applyNumberFormat="1" applyFont="1" applyBorder="1" applyAlignment="1">
      <alignment vertical="center" shrinkToFit="1"/>
    </xf>
    <xf numFmtId="176" fontId="4" fillId="0" borderId="123" xfId="0" applyNumberFormat="1" applyFont="1" applyBorder="1" applyAlignment="1">
      <alignment vertical="center" shrinkToFit="1"/>
    </xf>
    <xf numFmtId="177" fontId="4" fillId="0" borderId="122" xfId="0" applyNumberFormat="1" applyFont="1" applyBorder="1" applyAlignment="1">
      <alignment vertical="center" shrinkToFit="1"/>
    </xf>
    <xf numFmtId="177" fontId="4" fillId="0" borderId="123" xfId="0" applyNumberFormat="1" applyFont="1" applyBorder="1" applyAlignment="1">
      <alignment vertical="center" shrinkToFit="1"/>
    </xf>
    <xf numFmtId="177" fontId="4" fillId="3" borderId="89" xfId="0" applyNumberFormat="1" applyFont="1" applyFill="1" applyBorder="1" applyAlignment="1">
      <alignment vertical="center" shrinkToFit="1"/>
    </xf>
    <xf numFmtId="177" fontId="4" fillId="3" borderId="90" xfId="0" applyNumberFormat="1" applyFont="1" applyFill="1" applyBorder="1" applyAlignment="1">
      <alignment vertical="center" shrinkToFit="1"/>
    </xf>
    <xf numFmtId="176" fontId="4" fillId="3" borderId="89" xfId="0" applyNumberFormat="1" applyFont="1" applyFill="1" applyBorder="1" applyAlignment="1">
      <alignment vertical="center" shrinkToFit="1"/>
    </xf>
    <xf numFmtId="176" fontId="4" fillId="3" borderId="90" xfId="0" applyNumberFormat="1" applyFont="1" applyFill="1" applyBorder="1" applyAlignment="1">
      <alignment vertical="center" shrinkToFit="1"/>
    </xf>
    <xf numFmtId="177" fontId="4" fillId="2" borderId="126" xfId="0" applyNumberFormat="1" applyFont="1" applyFill="1" applyBorder="1" applyAlignment="1">
      <alignment vertical="center" shrinkToFit="1"/>
    </xf>
    <xf numFmtId="176" fontId="4" fillId="2" borderId="126" xfId="0" applyNumberFormat="1" applyFont="1" applyFill="1" applyBorder="1" applyAlignment="1">
      <alignment vertical="center" shrinkToFit="1"/>
    </xf>
    <xf numFmtId="176" fontId="4" fillId="0" borderId="13" xfId="0" applyNumberFormat="1" applyFont="1" applyBorder="1">
      <alignment vertical="center"/>
    </xf>
    <xf numFmtId="176" fontId="4" fillId="0" borderId="4" xfId="0" applyNumberFormat="1" applyFont="1" applyBorder="1">
      <alignment vertical="center"/>
    </xf>
    <xf numFmtId="176" fontId="4" fillId="0" borderId="31" xfId="0" applyNumberFormat="1" applyFont="1" applyBorder="1" applyAlignment="1">
      <alignment vertical="center"/>
    </xf>
    <xf numFmtId="176" fontId="4" fillId="0" borderId="30" xfId="0" applyNumberFormat="1" applyFont="1" applyBorder="1">
      <alignment vertical="center"/>
    </xf>
    <xf numFmtId="176" fontId="4" fillId="0" borderId="129" xfId="0" applyNumberFormat="1" applyFont="1" applyBorder="1" applyAlignment="1">
      <alignment vertical="center" shrinkToFit="1"/>
    </xf>
    <xf numFmtId="176" fontId="32" fillId="0" borderId="0" xfId="0" applyNumberFormat="1" applyFont="1" applyBorder="1" applyAlignment="1">
      <alignment vertical="center"/>
    </xf>
    <xf numFmtId="176" fontId="0" fillId="5" borderId="25" xfId="0" applyNumberFormat="1" applyFill="1" applyBorder="1">
      <alignment vertical="center"/>
    </xf>
    <xf numFmtId="176" fontId="0" fillId="5" borderId="132" xfId="0" applyNumberFormat="1" applyFill="1" applyBorder="1">
      <alignment vertical="center"/>
    </xf>
    <xf numFmtId="0" fontId="0" fillId="5" borderId="0" xfId="0" applyFill="1">
      <alignment vertical="center"/>
    </xf>
    <xf numFmtId="0" fontId="4" fillId="0" borderId="6" xfId="0" applyFont="1" applyBorder="1" applyAlignment="1">
      <alignment horizontal="center" vertical="center" shrinkToFit="1"/>
    </xf>
    <xf numFmtId="0" fontId="31" fillId="0" borderId="0" xfId="0" applyFont="1" applyAlignment="1">
      <alignment vertical="center" shrinkToFit="1"/>
    </xf>
    <xf numFmtId="176" fontId="4" fillId="0" borderId="30" xfId="0" applyNumberFormat="1" applyFont="1" applyBorder="1" applyAlignment="1">
      <alignment vertical="center" shrinkToFit="1"/>
    </xf>
    <xf numFmtId="176" fontId="4" fillId="0" borderId="38" xfId="0" applyNumberFormat="1" applyFont="1" applyBorder="1" applyAlignment="1">
      <alignment vertical="center" shrinkToFit="1"/>
    </xf>
    <xf numFmtId="176" fontId="4" fillId="0" borderId="13" xfId="0" applyNumberFormat="1" applyFont="1" applyBorder="1" applyAlignment="1">
      <alignment vertical="center" shrinkToFit="1"/>
    </xf>
    <xf numFmtId="0" fontId="4" fillId="0" borderId="0" xfId="0" applyFont="1" applyFill="1" applyBorder="1" applyAlignment="1">
      <alignment vertical="center" shrinkToFit="1"/>
    </xf>
    <xf numFmtId="0" fontId="0" fillId="0" borderId="0" xfId="0" applyBorder="1" applyAlignment="1">
      <alignment vertical="center"/>
    </xf>
    <xf numFmtId="0" fontId="4" fillId="0" borderId="0" xfId="0" applyFont="1" applyBorder="1" applyAlignment="1">
      <alignment vertical="center" shrinkToFit="1"/>
    </xf>
    <xf numFmtId="0" fontId="0" fillId="0" borderId="0" xfId="0" applyAlignment="1">
      <alignment vertical="center" shrinkToFit="1"/>
    </xf>
    <xf numFmtId="177" fontId="4" fillId="2" borderId="67" xfId="0" applyNumberFormat="1" applyFont="1" applyFill="1" applyBorder="1" applyAlignment="1">
      <alignment vertical="center" shrinkToFit="1"/>
    </xf>
    <xf numFmtId="177" fontId="4" fillId="2" borderId="64" xfId="0" applyNumberFormat="1" applyFont="1" applyFill="1" applyBorder="1" applyAlignment="1">
      <alignment vertical="center" shrinkToFit="1"/>
    </xf>
    <xf numFmtId="177" fontId="4" fillId="0" borderId="38" xfId="0" applyNumberFormat="1" applyFont="1" applyBorder="1" applyAlignment="1">
      <alignment vertical="center" shrinkToFit="1"/>
    </xf>
    <xf numFmtId="176" fontId="4" fillId="0" borderId="38" xfId="0" applyNumberFormat="1" applyFont="1" applyBorder="1" applyAlignment="1">
      <alignment vertical="center"/>
    </xf>
    <xf numFmtId="176" fontId="4" fillId="2" borderId="64" xfId="0" applyNumberFormat="1" applyFont="1" applyFill="1" applyBorder="1" applyAlignment="1">
      <alignment vertical="center" shrinkToFit="1"/>
    </xf>
    <xf numFmtId="176" fontId="4" fillId="0" borderId="30" xfId="0" applyNumberFormat="1" applyFont="1" applyBorder="1" applyAlignment="1">
      <alignment vertical="center"/>
    </xf>
    <xf numFmtId="176" fontId="4" fillId="2" borderId="119" xfId="0" applyNumberFormat="1" applyFont="1" applyFill="1" applyBorder="1" applyAlignment="1">
      <alignment vertical="center" shrinkToFit="1"/>
    </xf>
    <xf numFmtId="176" fontId="4" fillId="2" borderId="67" xfId="0" applyNumberFormat="1" applyFont="1" applyFill="1" applyBorder="1" applyAlignment="1">
      <alignment vertical="center" shrinkToFit="1"/>
    </xf>
    <xf numFmtId="177" fontId="4" fillId="2" borderId="119" xfId="0" applyNumberFormat="1" applyFont="1" applyFill="1" applyBorder="1" applyAlignment="1">
      <alignment vertical="center" shrinkToFit="1"/>
    </xf>
    <xf numFmtId="0" fontId="8" fillId="0" borderId="0" xfId="0" applyFont="1" applyAlignment="1">
      <alignment horizontal="center" vertical="center"/>
    </xf>
    <xf numFmtId="0" fontId="31" fillId="0" borderId="0" xfId="0" applyFont="1" applyAlignment="1">
      <alignment vertical="center" shrinkToFit="1"/>
    </xf>
    <xf numFmtId="0" fontId="8" fillId="0" borderId="0" xfId="0" applyFont="1" applyAlignment="1">
      <alignment horizontal="center" vertical="center"/>
    </xf>
    <xf numFmtId="0" fontId="4" fillId="0" borderId="0" xfId="0" applyFont="1" applyFill="1" applyBorder="1" applyAlignment="1">
      <alignment vertical="center" shrinkToFit="1"/>
    </xf>
    <xf numFmtId="0" fontId="0" fillId="0" borderId="0" xfId="0" applyBorder="1" applyAlignment="1">
      <alignment vertical="center"/>
    </xf>
    <xf numFmtId="0" fontId="4" fillId="0" borderId="0" xfId="0" applyFont="1" applyBorder="1" applyAlignment="1">
      <alignment vertical="center" shrinkToFit="1"/>
    </xf>
    <xf numFmtId="0" fontId="0" fillId="0" borderId="0" xfId="0" applyAlignment="1">
      <alignment vertical="center" shrinkToFit="1"/>
    </xf>
    <xf numFmtId="176" fontId="4" fillId="3" borderId="107" xfId="0" applyNumberFormat="1" applyFont="1" applyFill="1" applyBorder="1">
      <alignment vertical="center"/>
    </xf>
    <xf numFmtId="0" fontId="4" fillId="0" borderId="6" xfId="0" applyFont="1" applyBorder="1" applyAlignment="1">
      <alignment horizontal="center" vertical="center" shrinkToFit="1"/>
    </xf>
    <xf numFmtId="4" fontId="6" fillId="6" borderId="48" xfId="0" applyNumberFormat="1" applyFont="1" applyFill="1" applyBorder="1" applyAlignment="1">
      <alignment horizontal="center" vertical="center"/>
    </xf>
    <xf numFmtId="4" fontId="34" fillId="7" borderId="48" xfId="0" applyNumberFormat="1" applyFont="1" applyFill="1" applyBorder="1" applyAlignment="1">
      <alignment horizontal="center" vertical="center"/>
    </xf>
    <xf numFmtId="176" fontId="4" fillId="0" borderId="42" xfId="0" applyNumberFormat="1" applyFont="1" applyBorder="1" applyAlignment="1">
      <alignment vertical="center" shrinkToFit="1"/>
    </xf>
    <xf numFmtId="176" fontId="4" fillId="2" borderId="135" xfId="0" applyNumberFormat="1" applyFont="1" applyFill="1" applyBorder="1" applyAlignment="1">
      <alignment vertical="center" shrinkToFit="1"/>
    </xf>
    <xf numFmtId="177" fontId="4" fillId="0" borderId="137" xfId="0" applyNumberFormat="1" applyFont="1" applyBorder="1" applyAlignment="1">
      <alignment vertical="center" shrinkToFit="1"/>
    </xf>
    <xf numFmtId="177" fontId="4" fillId="2" borderId="138" xfId="0" applyNumberFormat="1" applyFont="1" applyFill="1" applyBorder="1" applyAlignment="1">
      <alignment vertical="center" shrinkToFit="1"/>
    </xf>
    <xf numFmtId="177" fontId="4" fillId="0" borderId="139" xfId="0" applyNumberFormat="1" applyFont="1" applyBorder="1" applyAlignment="1">
      <alignment vertical="center" shrinkToFit="1"/>
    </xf>
    <xf numFmtId="0" fontId="4" fillId="0" borderId="0" xfId="0" applyFont="1" applyBorder="1" applyAlignment="1">
      <alignment vertical="center" shrinkToFit="1"/>
    </xf>
    <xf numFmtId="177" fontId="4" fillId="2" borderId="64" xfId="0" applyNumberFormat="1" applyFont="1" applyFill="1" applyBorder="1" applyAlignment="1">
      <alignment vertical="center" shrinkToFit="1"/>
    </xf>
    <xf numFmtId="177" fontId="4" fillId="0" borderId="38" xfId="0" applyNumberFormat="1" applyFont="1" applyBorder="1" applyAlignment="1">
      <alignment vertical="center" shrinkToFit="1"/>
    </xf>
    <xf numFmtId="177" fontId="4" fillId="2" borderId="119" xfId="0" applyNumberFormat="1" applyFont="1" applyFill="1" applyBorder="1" applyAlignment="1">
      <alignment vertical="center" shrinkToFit="1"/>
    </xf>
    <xf numFmtId="177" fontId="4" fillId="2" borderId="67" xfId="0" applyNumberFormat="1" applyFont="1" applyFill="1" applyBorder="1" applyAlignment="1">
      <alignment vertical="center" shrinkToFit="1"/>
    </xf>
    <xf numFmtId="176" fontId="4" fillId="2" borderId="134" xfId="0" applyNumberFormat="1" applyFont="1" applyFill="1" applyBorder="1" applyAlignment="1">
      <alignment vertical="center" shrinkToFit="1"/>
    </xf>
    <xf numFmtId="176" fontId="4" fillId="2" borderId="67" xfId="0" applyNumberFormat="1" applyFont="1" applyFill="1" applyBorder="1" applyAlignment="1">
      <alignment vertical="center" shrinkToFit="1"/>
    </xf>
    <xf numFmtId="176" fontId="4" fillId="0" borderId="38" xfId="0" applyNumberFormat="1" applyFont="1" applyBorder="1" applyAlignment="1">
      <alignment vertical="center" shrinkToFit="1"/>
    </xf>
    <xf numFmtId="176" fontId="4" fillId="2" borderId="119" xfId="0" applyNumberFormat="1" applyFont="1" applyFill="1" applyBorder="1" applyAlignment="1">
      <alignment vertical="center" shrinkToFit="1"/>
    </xf>
    <xf numFmtId="176" fontId="4" fillId="0" borderId="30" xfId="0" applyNumberFormat="1" applyFont="1" applyBorder="1" applyAlignment="1">
      <alignment vertical="center" shrinkToFit="1"/>
    </xf>
    <xf numFmtId="176" fontId="4" fillId="0" borderId="13" xfId="0" applyNumberFormat="1" applyFont="1" applyBorder="1" applyAlignment="1">
      <alignment vertical="center" shrinkToFit="1"/>
    </xf>
    <xf numFmtId="176" fontId="4" fillId="0" borderId="30" xfId="0" applyNumberFormat="1" applyFont="1" applyBorder="1" applyAlignment="1">
      <alignment vertical="center" shrinkToFit="1"/>
    </xf>
    <xf numFmtId="176" fontId="4" fillId="0" borderId="31" xfId="0" applyNumberFormat="1" applyFont="1" applyBorder="1" applyAlignment="1">
      <alignment vertical="center" shrinkToFit="1"/>
    </xf>
    <xf numFmtId="176" fontId="4" fillId="0" borderId="4" xfId="0" applyNumberFormat="1" applyFont="1" applyBorder="1" applyAlignment="1">
      <alignment vertical="center" shrinkToFit="1"/>
    </xf>
    <xf numFmtId="176" fontId="4" fillId="0" borderId="56" xfId="0" applyNumberFormat="1" applyFont="1" applyBorder="1" applyAlignment="1">
      <alignment vertical="center" shrinkToFit="1"/>
    </xf>
    <xf numFmtId="176" fontId="4" fillId="0" borderId="74" xfId="0" applyNumberFormat="1" applyFont="1" applyBorder="1" applyAlignment="1">
      <alignment vertical="center" shrinkToFit="1"/>
    </xf>
    <xf numFmtId="176" fontId="4" fillId="0" borderId="75" xfId="0" applyNumberFormat="1" applyFont="1" applyBorder="1" applyAlignment="1">
      <alignment vertical="center" shrinkToFit="1"/>
    </xf>
    <xf numFmtId="0" fontId="4" fillId="0" borderId="0" xfId="0" applyFont="1" applyAlignment="1">
      <alignment horizontal="center" shrinkToFit="1"/>
    </xf>
    <xf numFmtId="176" fontId="4" fillId="3" borderId="107" xfId="0" applyNumberFormat="1" applyFont="1" applyFill="1" applyBorder="1" applyAlignment="1">
      <alignment vertical="center" shrinkToFit="1"/>
    </xf>
    <xf numFmtId="176" fontId="4" fillId="0" borderId="108" xfId="0" applyNumberFormat="1" applyFont="1" applyBorder="1" applyAlignment="1">
      <alignment vertical="center" shrinkToFit="1"/>
    </xf>
    <xf numFmtId="176" fontId="4" fillId="0" borderId="109" xfId="0" applyNumberFormat="1" applyFont="1" applyBorder="1" applyAlignment="1">
      <alignment vertical="center" shrinkToFit="1"/>
    </xf>
    <xf numFmtId="176" fontId="4" fillId="0" borderId="45" xfId="0" applyNumberFormat="1" applyFont="1" applyBorder="1" applyAlignment="1">
      <alignment vertical="center" shrinkToFit="1"/>
    </xf>
    <xf numFmtId="176" fontId="4" fillId="0" borderId="46" xfId="0" applyNumberFormat="1" applyFont="1" applyBorder="1" applyAlignment="1">
      <alignment vertical="center" shrinkToFit="1"/>
    </xf>
    <xf numFmtId="176" fontId="4" fillId="0" borderId="110" xfId="0" applyNumberFormat="1" applyFont="1" applyBorder="1" applyAlignment="1">
      <alignment vertical="center" shrinkToFit="1"/>
    </xf>
    <xf numFmtId="176" fontId="10" fillId="0" borderId="47" xfId="0" applyNumberFormat="1" applyFont="1" applyBorder="1" applyAlignment="1">
      <alignment vertical="center" shrinkToFit="1"/>
    </xf>
    <xf numFmtId="0" fontId="18" fillId="0" borderId="0" xfId="1" applyFont="1" applyBorder="1" applyAlignment="1">
      <alignment horizontal="center" vertical="center"/>
    </xf>
    <xf numFmtId="0" fontId="16" fillId="0" borderId="0" xfId="1" applyFont="1" applyBorder="1" applyAlignment="1">
      <alignment horizontal="left" vertical="center"/>
    </xf>
    <xf numFmtId="0" fontId="20" fillId="0" borderId="0" xfId="4" applyAlignment="1">
      <alignment horizontal="left" vertical="center"/>
    </xf>
    <xf numFmtId="0" fontId="20" fillId="0" borderId="0" xfId="4" applyAlignment="1">
      <alignment vertical="center"/>
    </xf>
    <xf numFmtId="0" fontId="25" fillId="0" borderId="2" xfId="1" applyFont="1" applyBorder="1" applyAlignment="1">
      <alignment horizontal="center" vertical="center"/>
    </xf>
    <xf numFmtId="0" fontId="25" fillId="0" borderId="32" xfId="1" applyFont="1" applyBorder="1" applyAlignment="1">
      <alignment horizontal="center" vertical="center"/>
    </xf>
    <xf numFmtId="0" fontId="0" fillId="0" borderId="32" xfId="0" applyBorder="1" applyAlignment="1">
      <alignment horizontal="center" vertical="center"/>
    </xf>
    <xf numFmtId="0" fontId="0" fillId="0" borderId="85" xfId="0" applyBorder="1" applyAlignment="1">
      <alignment horizontal="center" vertical="center"/>
    </xf>
    <xf numFmtId="0" fontId="25" fillId="0" borderId="86" xfId="1" applyFont="1" applyBorder="1" applyAlignment="1">
      <alignment horizontal="center" vertical="center"/>
    </xf>
    <xf numFmtId="0" fontId="25" fillId="0" borderId="0" xfId="1" applyFont="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25" fillId="0" borderId="91" xfId="1" applyFont="1" applyBorder="1" applyAlignment="1">
      <alignment horizontal="center" vertical="center"/>
    </xf>
    <xf numFmtId="0" fontId="25" fillId="0" borderId="92" xfId="1"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24" fillId="0" borderId="3" xfId="1" applyFont="1" applyBorder="1" applyAlignment="1">
      <alignment horizontal="center" vertical="center" shrinkToFit="1"/>
    </xf>
    <xf numFmtId="0" fontId="24" fillId="0" borderId="28" xfId="1" applyFont="1" applyBorder="1" applyAlignment="1">
      <alignment horizontal="center" vertical="center" shrinkToFit="1"/>
    </xf>
    <xf numFmtId="0" fontId="24" fillId="0" borderId="87" xfId="1" applyFont="1" applyBorder="1" applyAlignment="1">
      <alignment horizontal="center" vertical="center"/>
    </xf>
    <xf numFmtId="0" fontId="24" fillId="0" borderId="89" xfId="1" applyFont="1" applyBorder="1" applyAlignment="1">
      <alignment horizontal="center" vertical="center"/>
    </xf>
    <xf numFmtId="0" fontId="24" fillId="0" borderId="88" xfId="1" applyFont="1" applyBorder="1" applyAlignment="1">
      <alignment horizontal="center" vertical="center"/>
    </xf>
    <xf numFmtId="0" fontId="24" fillId="0" borderId="90" xfId="1" applyFont="1" applyBorder="1" applyAlignment="1">
      <alignment horizontal="center" vertical="center"/>
    </xf>
    <xf numFmtId="0" fontId="24" fillId="0" borderId="12" xfId="1" applyFont="1" applyBorder="1" applyAlignment="1">
      <alignment horizontal="center" vertical="center"/>
    </xf>
    <xf numFmtId="0" fontId="24" fillId="0" borderId="43" xfId="1" applyFont="1" applyBorder="1" applyAlignment="1">
      <alignment horizontal="center" vertical="center"/>
    </xf>
    <xf numFmtId="0" fontId="24" fillId="0" borderId="94" xfId="1" applyFont="1" applyBorder="1" applyAlignment="1">
      <alignment horizontal="center" vertical="center"/>
    </xf>
    <xf numFmtId="0" fontId="24" fillId="0" borderId="86" xfId="1" applyFont="1" applyBorder="1" applyAlignment="1">
      <alignment horizontal="center" vertical="center"/>
    </xf>
    <xf numFmtId="0" fontId="24" fillId="0" borderId="0" xfId="1" applyFont="1" applyBorder="1" applyAlignment="1">
      <alignment horizontal="center" vertical="center"/>
    </xf>
    <xf numFmtId="0" fontId="24" fillId="0" borderId="44" xfId="1" applyFont="1" applyBorder="1" applyAlignment="1">
      <alignment horizontal="center" vertical="center"/>
    </xf>
    <xf numFmtId="0" fontId="24" fillId="0" borderId="91" xfId="1" applyFont="1" applyBorder="1" applyAlignment="1">
      <alignment horizontal="center" vertical="center"/>
    </xf>
    <xf numFmtId="0" fontId="24" fillId="0" borderId="92" xfId="1" applyFont="1" applyBorder="1" applyAlignment="1">
      <alignment horizontal="center" vertical="center"/>
    </xf>
    <xf numFmtId="0" fontId="24" fillId="0" borderId="93" xfId="1" applyFont="1" applyBorder="1" applyAlignment="1">
      <alignment horizontal="center" vertical="center"/>
    </xf>
    <xf numFmtId="0" fontId="24" fillId="0" borderId="42" xfId="1" applyFont="1" applyBorder="1" applyAlignment="1">
      <alignment horizontal="center" vertical="center"/>
    </xf>
    <xf numFmtId="0" fontId="24" fillId="0" borderId="97" xfId="1" applyFont="1" applyBorder="1" applyAlignment="1">
      <alignment horizontal="center" vertical="center" shrinkToFit="1"/>
    </xf>
    <xf numFmtId="0" fontId="24" fillId="0" borderId="0" xfId="1" applyFont="1" applyBorder="1" applyAlignment="1">
      <alignment horizontal="center" vertical="center" shrinkToFit="1"/>
    </xf>
    <xf numFmtId="0" fontId="24" fillId="0" borderId="44" xfId="1" applyFont="1" applyBorder="1" applyAlignment="1">
      <alignment horizontal="center" vertical="center" shrinkToFit="1"/>
    </xf>
    <xf numFmtId="0" fontId="24" fillId="0" borderId="95" xfId="1" applyFont="1" applyBorder="1" applyAlignment="1">
      <alignment horizontal="left" vertical="center" wrapText="1"/>
    </xf>
    <xf numFmtId="0" fontId="24" fillId="0" borderId="43" xfId="1" applyFont="1" applyBorder="1" applyAlignment="1">
      <alignment horizontal="left" vertical="center" wrapText="1"/>
    </xf>
    <xf numFmtId="0" fontId="24" fillId="0" borderId="94" xfId="1" applyFont="1" applyBorder="1" applyAlignment="1">
      <alignment horizontal="left" vertical="center" wrapText="1"/>
    </xf>
    <xf numFmtId="0" fontId="24" fillId="0" borderId="98" xfId="1" applyFont="1" applyBorder="1" applyAlignment="1">
      <alignment horizontal="left" vertical="center" wrapText="1"/>
    </xf>
    <xf numFmtId="0" fontId="24" fillId="0" borderId="92" xfId="1" applyFont="1" applyBorder="1" applyAlignment="1">
      <alignment horizontal="left" vertical="center" wrapText="1"/>
    </xf>
    <xf numFmtId="0" fontId="24" fillId="0" borderId="93" xfId="1" applyFont="1" applyBorder="1" applyAlignment="1">
      <alignment horizontal="left" vertical="center" wrapText="1"/>
    </xf>
    <xf numFmtId="0" fontId="24" fillId="0" borderId="95" xfId="1" applyFont="1" applyBorder="1" applyAlignment="1">
      <alignment horizontal="center" vertical="center"/>
    </xf>
    <xf numFmtId="0" fontId="20" fillId="0" borderId="43" xfId="6" applyBorder="1"/>
    <xf numFmtId="0" fontId="26" fillId="0" borderId="43" xfId="1" applyFont="1" applyBorder="1" applyAlignment="1">
      <alignment horizontal="center" vertical="center"/>
    </xf>
    <xf numFmtId="38" fontId="26" fillId="0" borderId="43" xfId="5" applyFont="1" applyBorder="1" applyAlignment="1">
      <alignment horizontal="center" vertical="center"/>
    </xf>
    <xf numFmtId="38" fontId="26" fillId="0" borderId="94" xfId="5" applyFont="1" applyBorder="1" applyAlignment="1">
      <alignment horizontal="center" vertical="center"/>
    </xf>
    <xf numFmtId="0" fontId="20" fillId="0" borderId="94" xfId="6" applyBorder="1"/>
    <xf numFmtId="38" fontId="24" fillId="0" borderId="100" xfId="5" applyNumberFormat="1" applyFont="1" applyBorder="1" applyAlignment="1">
      <alignment horizontal="right" vertical="center"/>
    </xf>
    <xf numFmtId="0" fontId="24" fillId="0" borderId="95" xfId="1" applyFont="1" applyBorder="1" applyAlignment="1">
      <alignment horizontal="left" vertical="center"/>
    </xf>
    <xf numFmtId="0" fontId="24" fillId="0" borderId="43" xfId="1" applyFont="1" applyBorder="1" applyAlignment="1">
      <alignment horizontal="left" vertical="center"/>
    </xf>
    <xf numFmtId="0" fontId="24" fillId="0" borderId="22" xfId="1" applyFont="1" applyBorder="1" applyAlignment="1">
      <alignment horizontal="left" vertical="center"/>
    </xf>
    <xf numFmtId="0" fontId="24" fillId="0" borderId="97" xfId="1" applyFont="1" applyBorder="1" applyAlignment="1">
      <alignment horizontal="left" vertical="center"/>
    </xf>
    <xf numFmtId="0" fontId="24" fillId="0" borderId="0" xfId="1" applyFont="1" applyBorder="1" applyAlignment="1">
      <alignment horizontal="left" vertical="center"/>
    </xf>
    <xf numFmtId="0" fontId="24" fillId="0" borderId="96" xfId="1" applyFont="1" applyBorder="1" applyAlignment="1">
      <alignment horizontal="left" vertical="center"/>
    </xf>
    <xf numFmtId="0" fontId="4" fillId="0" borderId="103" xfId="0" applyFont="1" applyBorder="1" applyAlignment="1">
      <alignment vertical="center"/>
    </xf>
    <xf numFmtId="0" fontId="0" fillId="0" borderId="104" xfId="0" applyBorder="1" applyAlignment="1">
      <alignment vertical="center"/>
    </xf>
    <xf numFmtId="0" fontId="0" fillId="0" borderId="34" xfId="0" applyBorder="1" applyAlignment="1">
      <alignment vertical="center"/>
    </xf>
    <xf numFmtId="0" fontId="0" fillId="0" borderId="100" xfId="0" applyBorder="1" applyAlignment="1">
      <alignment vertical="center"/>
    </xf>
    <xf numFmtId="0" fontId="6"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176" fontId="4" fillId="3" borderId="60" xfId="0" applyNumberFormat="1" applyFont="1" applyFill="1" applyBorder="1" applyAlignment="1">
      <alignment vertical="center" shrinkToFit="1"/>
    </xf>
    <xf numFmtId="0" fontId="0" fillId="3" borderId="105" xfId="0" applyFill="1" applyBorder="1" applyAlignment="1">
      <alignment vertical="center" shrinkToFit="1"/>
    </xf>
    <xf numFmtId="176" fontId="4" fillId="3" borderId="106" xfId="0" applyNumberFormat="1" applyFont="1" applyFill="1" applyBorder="1" applyAlignment="1">
      <alignment vertical="center" shrinkToFit="1"/>
    </xf>
    <xf numFmtId="176" fontId="4" fillId="0" borderId="106" xfId="0" applyNumberFormat="1" applyFont="1" applyBorder="1" applyAlignment="1">
      <alignment vertical="center" shrinkToFit="1"/>
    </xf>
    <xf numFmtId="0" fontId="0" fillId="0" borderId="61" xfId="0" applyBorder="1" applyAlignment="1">
      <alignment vertical="center" shrinkToFit="1"/>
    </xf>
    <xf numFmtId="0" fontId="0" fillId="0" borderId="105" xfId="0" applyBorder="1" applyAlignment="1">
      <alignment vertical="center" shrinkToFit="1"/>
    </xf>
    <xf numFmtId="0" fontId="4" fillId="0" borderId="34" xfId="0" applyFont="1" applyBorder="1" applyAlignment="1">
      <alignment horizontal="center" vertical="center"/>
    </xf>
    <xf numFmtId="0" fontId="4" fillId="0" borderId="100" xfId="0" applyFont="1" applyBorder="1" applyAlignment="1">
      <alignment horizontal="center" vertical="center"/>
    </xf>
    <xf numFmtId="0" fontId="4" fillId="0" borderId="35" xfId="0" applyFont="1" applyBorder="1" applyAlignment="1">
      <alignment horizontal="center" vertical="center"/>
    </xf>
    <xf numFmtId="176" fontId="4" fillId="0" borderId="101" xfId="0" applyNumberFormat="1" applyFont="1" applyBorder="1" applyAlignment="1">
      <alignment vertical="center" shrinkToFit="1"/>
    </xf>
    <xf numFmtId="176" fontId="0" fillId="0" borderId="45" xfId="0" applyNumberFormat="1" applyBorder="1" applyAlignment="1">
      <alignment vertical="center" shrinkToFit="1"/>
    </xf>
    <xf numFmtId="176" fontId="4" fillId="0" borderId="45" xfId="0" applyNumberFormat="1" applyFont="1" applyBorder="1" applyAlignment="1">
      <alignment vertical="center" shrinkToFit="1"/>
    </xf>
    <xf numFmtId="176" fontId="4" fillId="0" borderId="124" xfId="0" applyNumberFormat="1" applyFont="1" applyBorder="1" applyAlignment="1">
      <alignment vertical="center" shrinkToFit="1"/>
    </xf>
    <xf numFmtId="176" fontId="4" fillId="0" borderId="58" xfId="0" applyNumberFormat="1" applyFont="1" applyBorder="1" applyAlignment="1">
      <alignment vertical="center" shrinkToFit="1"/>
    </xf>
    <xf numFmtId="176" fontId="4" fillId="0" borderId="50" xfId="0" applyNumberFormat="1" applyFont="1" applyBorder="1" applyAlignment="1">
      <alignment vertical="center" shrinkToFit="1"/>
    </xf>
    <xf numFmtId="0" fontId="4"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176" fontId="4" fillId="0" borderId="69" xfId="0" applyNumberFormat="1" applyFont="1" applyBorder="1" applyAlignment="1">
      <alignment vertical="center" shrinkToFit="1"/>
    </xf>
    <xf numFmtId="176" fontId="0" fillId="0" borderId="72" xfId="0" applyNumberFormat="1" applyBorder="1" applyAlignment="1">
      <alignment vertical="center" shrinkToFit="1"/>
    </xf>
    <xf numFmtId="176" fontId="4" fillId="0" borderId="73" xfId="0" applyNumberFormat="1" applyFont="1" applyBorder="1" applyAlignment="1">
      <alignment vertical="center" shrinkToFit="1"/>
    </xf>
    <xf numFmtId="176" fontId="0" fillId="0" borderId="70" xfId="0" applyNumberFormat="1" applyBorder="1" applyAlignment="1">
      <alignment vertical="center" shrinkToFit="1"/>
    </xf>
    <xf numFmtId="176" fontId="4" fillId="0" borderId="36" xfId="0" applyNumberFormat="1" applyFont="1" applyBorder="1" applyAlignment="1">
      <alignment vertical="center" shrinkToFit="1"/>
    </xf>
    <xf numFmtId="176" fontId="4" fillId="0" borderId="124" xfId="0" applyNumberFormat="1" applyFont="1" applyFill="1" applyBorder="1" applyAlignment="1">
      <alignment vertical="center" shrinkToFit="1"/>
    </xf>
    <xf numFmtId="176" fontId="4" fillId="0" borderId="50" xfId="0" applyNumberFormat="1" applyFont="1" applyFill="1" applyBorder="1" applyAlignment="1">
      <alignment vertical="center" shrinkToFit="1"/>
    </xf>
    <xf numFmtId="176" fontId="4" fillId="0" borderId="58" xfId="0" applyNumberFormat="1" applyFont="1" applyFill="1" applyBorder="1" applyAlignment="1">
      <alignment vertical="center" shrinkToFit="1"/>
    </xf>
    <xf numFmtId="0" fontId="4" fillId="0" borderId="25" xfId="0" applyFont="1" applyBorder="1" applyAlignment="1">
      <alignment vertical="center"/>
    </xf>
    <xf numFmtId="0" fontId="4" fillId="0" borderId="6" xfId="0" applyFont="1" applyBorder="1" applyAlignment="1">
      <alignment vertical="center"/>
    </xf>
    <xf numFmtId="0" fontId="4" fillId="0" borderId="57" xfId="0" applyFont="1" applyBorder="1" applyAlignment="1">
      <alignment vertical="center"/>
    </xf>
    <xf numFmtId="0" fontId="4" fillId="0" borderId="27" xfId="0" applyFont="1" applyBorder="1" applyAlignment="1">
      <alignment vertical="center"/>
    </xf>
    <xf numFmtId="0" fontId="4" fillId="0" borderId="3" xfId="0" applyFont="1" applyBorder="1" applyAlignment="1">
      <alignment vertical="center"/>
    </xf>
    <xf numFmtId="0" fontId="4" fillId="0" borderId="39" xfId="0" applyFont="1" applyBorder="1" applyAlignment="1">
      <alignment vertical="center"/>
    </xf>
    <xf numFmtId="0" fontId="4" fillId="0" borderId="19" xfId="0" applyFont="1" applyBorder="1" applyAlignment="1">
      <alignment horizontal="center" vertical="center"/>
    </xf>
    <xf numFmtId="0" fontId="4" fillId="0" borderId="49" xfId="0" applyFont="1" applyBorder="1" applyAlignment="1">
      <alignment horizontal="center" vertical="center"/>
    </xf>
    <xf numFmtId="0" fontId="0" fillId="0" borderId="21" xfId="0" applyBorder="1" applyAlignment="1">
      <alignment vertical="center"/>
    </xf>
    <xf numFmtId="176" fontId="4" fillId="0" borderId="19" xfId="0" applyNumberFormat="1" applyFont="1" applyBorder="1" applyAlignment="1">
      <alignment vertical="center" shrinkToFit="1"/>
    </xf>
    <xf numFmtId="176" fontId="4" fillId="0" borderId="127" xfId="0" applyNumberFormat="1" applyFont="1" applyBorder="1" applyAlignment="1">
      <alignment vertical="center" shrinkToFit="1"/>
    </xf>
    <xf numFmtId="176" fontId="4" fillId="0" borderId="140" xfId="0" applyNumberFormat="1" applyFont="1" applyBorder="1" applyAlignment="1">
      <alignment vertical="center" shrinkToFit="1"/>
    </xf>
    <xf numFmtId="176" fontId="4" fillId="0" borderId="49" xfId="0" applyNumberFormat="1" applyFont="1" applyBorder="1" applyAlignment="1">
      <alignment vertical="center" shrinkToFit="1"/>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0" fillId="0" borderId="22" xfId="0" applyBorder="1" applyAlignment="1">
      <alignment vertical="center"/>
    </xf>
    <xf numFmtId="0" fontId="4" fillId="0" borderId="20" xfId="0" applyFont="1" applyBorder="1" applyAlignment="1">
      <alignment vertical="center" shrinkToFit="1"/>
    </xf>
    <xf numFmtId="0" fontId="0" fillId="0" borderId="54" xfId="0" applyBorder="1" applyAlignment="1">
      <alignment vertical="center" shrinkToFit="1"/>
    </xf>
    <xf numFmtId="0" fontId="0" fillId="0" borderId="24" xfId="0" applyBorder="1" applyAlignment="1">
      <alignment vertical="center"/>
    </xf>
    <xf numFmtId="176" fontId="4" fillId="0" borderId="29" xfId="0" applyNumberFormat="1" applyFont="1" applyBorder="1" applyAlignment="1">
      <alignment vertical="center" shrinkToFit="1"/>
    </xf>
    <xf numFmtId="176" fontId="0" fillId="0" borderId="131" xfId="0" applyNumberFormat="1" applyBorder="1" applyAlignment="1">
      <alignment vertical="center" shrinkToFit="1"/>
    </xf>
    <xf numFmtId="176" fontId="4" fillId="0" borderId="130" xfId="0" applyNumberFormat="1" applyFont="1" applyBorder="1" applyAlignment="1">
      <alignment vertical="center" shrinkToFit="1"/>
    </xf>
    <xf numFmtId="176" fontId="0" fillId="0" borderId="130" xfId="0" applyNumberFormat="1" applyBorder="1" applyAlignment="1">
      <alignment vertical="center" shrinkToFit="1"/>
    </xf>
    <xf numFmtId="176" fontId="4" fillId="0" borderId="30" xfId="0" applyNumberFormat="1" applyFont="1" applyBorder="1" applyAlignment="1">
      <alignment vertical="center" shrinkToFit="1"/>
    </xf>
    <xf numFmtId="0" fontId="6" fillId="0" borderId="18" xfId="0" applyFont="1" applyBorder="1" applyAlignment="1">
      <alignment vertical="center"/>
    </xf>
    <xf numFmtId="0" fontId="6" fillId="0" borderId="10" xfId="0" applyFont="1" applyBorder="1" applyAlignment="1">
      <alignment vertical="center"/>
    </xf>
    <xf numFmtId="0" fontId="6" fillId="0" borderId="59" xfId="0" applyFont="1" applyBorder="1" applyAlignment="1">
      <alignment vertical="center"/>
    </xf>
    <xf numFmtId="0" fontId="6" fillId="0" borderId="61" xfId="0" applyFont="1" applyBorder="1" applyAlignment="1">
      <alignment horizontal="center" vertical="center"/>
    </xf>
    <xf numFmtId="0" fontId="0" fillId="0" borderId="62" xfId="0" applyBorder="1" applyAlignment="1">
      <alignment vertical="center"/>
    </xf>
    <xf numFmtId="176" fontId="4" fillId="0" borderId="60" xfId="0" applyNumberFormat="1" applyFont="1" applyBorder="1" applyAlignment="1">
      <alignment vertical="center" shrinkToFit="1"/>
    </xf>
    <xf numFmtId="176" fontId="4" fillId="0" borderId="105" xfId="0" applyNumberFormat="1" applyFont="1" applyBorder="1" applyAlignment="1">
      <alignment vertical="center" shrinkToFit="1"/>
    </xf>
    <xf numFmtId="176" fontId="4" fillId="0" borderId="106" xfId="0" applyNumberFormat="1" applyFont="1" applyFill="1" applyBorder="1" applyAlignment="1">
      <alignment vertical="center" shrinkToFit="1"/>
    </xf>
    <xf numFmtId="176" fontId="4" fillId="0" borderId="61" xfId="0" applyNumberFormat="1" applyFont="1" applyFill="1" applyBorder="1" applyAlignment="1">
      <alignment vertical="center" shrinkToFit="1"/>
    </xf>
    <xf numFmtId="176" fontId="4" fillId="0" borderId="105" xfId="0" applyNumberFormat="1" applyFont="1" applyFill="1" applyBorder="1" applyAlignment="1">
      <alignment vertical="center" shrinkToFit="1"/>
    </xf>
    <xf numFmtId="0" fontId="4" fillId="0" borderId="36" xfId="0" applyFont="1" applyBorder="1" applyAlignment="1">
      <alignment horizontal="center" vertical="center"/>
    </xf>
    <xf numFmtId="0" fontId="4" fillId="0" borderId="50" xfId="0" applyFont="1" applyBorder="1" applyAlignment="1">
      <alignment horizontal="center" vertical="center"/>
    </xf>
    <xf numFmtId="0" fontId="0" fillId="0" borderId="51" xfId="0" applyBorder="1" applyAlignment="1">
      <alignment vertical="center"/>
    </xf>
    <xf numFmtId="0" fontId="4" fillId="0" borderId="0" xfId="0" applyFont="1" applyBorder="1" applyAlignment="1">
      <alignment vertical="center" shrinkToFit="1"/>
    </xf>
    <xf numFmtId="0" fontId="0" fillId="0" borderId="0" xfId="0" applyAlignment="1">
      <alignment vertical="center" shrinkToFit="1"/>
    </xf>
    <xf numFmtId="176" fontId="4" fillId="0" borderId="121" xfId="0" applyNumberFormat="1" applyFont="1" applyBorder="1" applyAlignment="1">
      <alignment vertical="center" shrinkToFit="1"/>
    </xf>
    <xf numFmtId="0" fontId="0" fillId="0" borderId="53" xfId="0" applyBorder="1" applyAlignment="1">
      <alignment vertical="center" shrinkToFit="1"/>
    </xf>
    <xf numFmtId="0" fontId="0" fillId="0" borderId="120" xfId="0" applyBorder="1" applyAlignment="1">
      <alignment vertical="center" shrinkToFit="1"/>
    </xf>
    <xf numFmtId="0" fontId="4" fillId="0" borderId="0" xfId="0" applyFont="1" applyFill="1" applyBorder="1" applyAlignment="1">
      <alignment vertical="center" shrinkToFit="1"/>
    </xf>
    <xf numFmtId="0" fontId="0" fillId="0" borderId="0" xfId="0" applyBorder="1" applyAlignment="1">
      <alignment vertical="center"/>
    </xf>
    <xf numFmtId="177" fontId="4" fillId="3" borderId="36" xfId="0" applyNumberFormat="1" applyFont="1" applyFill="1" applyBorder="1" applyAlignment="1">
      <alignment horizontal="center" vertical="center" shrinkToFit="1"/>
    </xf>
    <xf numFmtId="0" fontId="0" fillId="0" borderId="50" xfId="0" applyBorder="1" applyAlignment="1">
      <alignment horizontal="center" vertical="center" shrinkToFit="1"/>
    </xf>
    <xf numFmtId="176" fontId="4" fillId="3" borderId="55" xfId="0" applyNumberFormat="1" applyFont="1" applyFill="1" applyBorder="1" applyAlignment="1">
      <alignment vertical="center" shrinkToFit="1"/>
    </xf>
    <xf numFmtId="176" fontId="0" fillId="0" borderId="38" xfId="0" applyNumberFormat="1" applyBorder="1" applyAlignment="1">
      <alignment vertical="center" shrinkToFit="1"/>
    </xf>
    <xf numFmtId="176" fontId="4" fillId="0" borderId="38" xfId="0" applyNumberFormat="1" applyFont="1" applyBorder="1" applyAlignment="1">
      <alignment vertical="center" shrinkToFit="1"/>
    </xf>
    <xf numFmtId="176" fontId="4" fillId="3" borderId="113" xfId="0" applyNumberFormat="1" applyFont="1" applyFill="1" applyBorder="1" applyAlignment="1">
      <alignment vertical="center" shrinkToFit="1"/>
    </xf>
    <xf numFmtId="0" fontId="0" fillId="0" borderId="118" xfId="0" applyBorder="1" applyAlignment="1">
      <alignment vertical="center" shrinkToFit="1"/>
    </xf>
    <xf numFmtId="176" fontId="4" fillId="3" borderId="117" xfId="0" applyNumberFormat="1" applyFont="1" applyFill="1" applyBorder="1" applyAlignment="1">
      <alignment vertical="center" shrinkToFit="1"/>
    </xf>
    <xf numFmtId="0" fontId="0" fillId="3" borderId="114" xfId="0" applyFill="1" applyBorder="1" applyAlignment="1">
      <alignment vertical="center" shrinkToFit="1"/>
    </xf>
    <xf numFmtId="0" fontId="0" fillId="3" borderId="118" xfId="0" applyFill="1" applyBorder="1" applyAlignment="1">
      <alignment vertical="center" shrinkToFit="1"/>
    </xf>
    <xf numFmtId="176" fontId="4" fillId="3" borderId="115" xfId="0" applyNumberFormat="1" applyFont="1" applyFill="1" applyBorder="1" applyAlignment="1">
      <alignment horizontal="center" vertical="center" shrinkToFit="1"/>
    </xf>
    <xf numFmtId="0" fontId="0" fillId="0" borderId="115" xfId="0" applyBorder="1" applyAlignment="1">
      <alignment vertical="center" shrinkToFit="1"/>
    </xf>
    <xf numFmtId="0" fontId="0" fillId="0" borderId="116" xfId="0" applyBorder="1" applyAlignment="1">
      <alignment vertical="center" shrinkToFit="1"/>
    </xf>
    <xf numFmtId="176" fontId="4" fillId="2" borderId="125" xfId="0" applyNumberFormat="1" applyFont="1" applyFill="1" applyBorder="1" applyAlignment="1">
      <alignment vertical="center" shrinkToFit="1"/>
    </xf>
    <xf numFmtId="176" fontId="0" fillId="2" borderId="119" xfId="0" applyNumberFormat="1" applyFill="1" applyBorder="1" applyAlignment="1">
      <alignment vertical="center" shrinkToFit="1"/>
    </xf>
    <xf numFmtId="176" fontId="4" fillId="2" borderId="119" xfId="0" applyNumberFormat="1" applyFont="1" applyFill="1" applyBorder="1" applyAlignment="1">
      <alignment vertical="center" shrinkToFit="1"/>
    </xf>
    <xf numFmtId="176" fontId="4" fillId="0" borderId="52" xfId="0" applyNumberFormat="1" applyFont="1" applyBorder="1" applyAlignment="1">
      <alignment vertical="center" shrinkToFit="1"/>
    </xf>
    <xf numFmtId="176" fontId="4" fillId="3" borderId="41" xfId="0" applyNumberFormat="1" applyFont="1" applyFill="1" applyBorder="1" applyAlignment="1">
      <alignment vertical="center" shrinkToFit="1"/>
    </xf>
    <xf numFmtId="0" fontId="0" fillId="0" borderId="41" xfId="0" applyBorder="1" applyAlignment="1">
      <alignment vertical="center" shrinkToFit="1"/>
    </xf>
    <xf numFmtId="0" fontId="0" fillId="0" borderId="1" xfId="0" applyBorder="1" applyAlignment="1">
      <alignment vertical="center" shrinkToFit="1"/>
    </xf>
    <xf numFmtId="177" fontId="4" fillId="3" borderId="91" xfId="0" applyNumberFormat="1" applyFont="1" applyFill="1" applyBorder="1" applyAlignment="1">
      <alignment horizontal="center" vertical="center" shrinkToFit="1"/>
    </xf>
    <xf numFmtId="0" fontId="0" fillId="0" borderId="92" xfId="0" applyBorder="1" applyAlignment="1">
      <alignment horizontal="center" vertical="center" shrinkToFit="1"/>
    </xf>
    <xf numFmtId="0" fontId="0" fillId="0" borderId="99" xfId="0" applyBorder="1" applyAlignment="1">
      <alignment vertical="center"/>
    </xf>
    <xf numFmtId="176" fontId="4" fillId="2" borderId="133" xfId="0" applyNumberFormat="1" applyFont="1" applyFill="1" applyBorder="1" applyAlignment="1">
      <alignment vertical="center" shrinkToFit="1"/>
    </xf>
    <xf numFmtId="176" fontId="0" fillId="2" borderId="134" xfId="0" applyNumberFormat="1" applyFill="1" applyBorder="1" applyAlignment="1">
      <alignment vertical="center" shrinkToFit="1"/>
    </xf>
    <xf numFmtId="176" fontId="4" fillId="2" borderId="134" xfId="0" applyNumberFormat="1" applyFont="1" applyFill="1" applyBorder="1" applyAlignment="1">
      <alignment vertical="center" shrinkToFit="1"/>
    </xf>
    <xf numFmtId="176" fontId="4" fillId="3" borderId="2" xfId="0" applyNumberFormat="1" applyFont="1" applyFill="1" applyBorder="1" applyAlignment="1">
      <alignment vertical="center" shrinkToFit="1"/>
    </xf>
    <xf numFmtId="0" fontId="0" fillId="0" borderId="32" xfId="0" applyBorder="1" applyAlignment="1">
      <alignment vertical="center" shrinkToFit="1"/>
    </xf>
    <xf numFmtId="176" fontId="4" fillId="3" borderId="86" xfId="0" applyNumberFormat="1" applyFont="1" applyFill="1" applyBorder="1" applyAlignment="1">
      <alignment vertical="center" shrinkToFit="1"/>
    </xf>
    <xf numFmtId="0" fontId="0" fillId="0" borderId="0" xfId="0" applyBorder="1" applyAlignment="1">
      <alignment vertical="center" shrinkToFit="1"/>
    </xf>
    <xf numFmtId="0" fontId="0" fillId="0" borderId="86" xfId="0" applyBorder="1" applyAlignment="1">
      <alignment vertical="center" shrinkToFit="1"/>
    </xf>
    <xf numFmtId="0" fontId="0" fillId="0" borderId="112" xfId="0" applyBorder="1" applyAlignment="1">
      <alignment vertical="center" shrinkToFit="1"/>
    </xf>
    <xf numFmtId="0" fontId="0" fillId="0" borderId="111" xfId="0" applyBorder="1" applyAlignment="1">
      <alignment vertical="center" shrinkToFit="1"/>
    </xf>
    <xf numFmtId="177" fontId="4" fillId="3" borderId="109" xfId="0" applyNumberFormat="1" applyFont="1" applyFill="1" applyBorder="1" applyAlignment="1">
      <alignment horizontal="center" vertical="center" wrapText="1" shrinkToFit="1"/>
    </xf>
    <xf numFmtId="0" fontId="0" fillId="0" borderId="109" xfId="0" applyBorder="1" applyAlignment="1">
      <alignment vertical="center" wrapText="1" shrinkToFit="1"/>
    </xf>
    <xf numFmtId="0" fontId="0" fillId="0" borderId="115" xfId="0" applyBorder="1" applyAlignment="1">
      <alignment vertical="center" wrapText="1" shrinkToFit="1"/>
    </xf>
    <xf numFmtId="176" fontId="4" fillId="2" borderId="68" xfId="0" applyNumberFormat="1" applyFont="1" applyFill="1" applyBorder="1" applyAlignment="1">
      <alignment vertical="center" shrinkToFit="1"/>
    </xf>
    <xf numFmtId="176" fontId="0" fillId="2" borderId="67" xfId="0" applyNumberFormat="1" applyFill="1" applyBorder="1" applyAlignment="1">
      <alignment vertical="center" shrinkToFit="1"/>
    </xf>
    <xf numFmtId="176" fontId="4" fillId="2" borderId="67" xfId="0" applyNumberFormat="1" applyFont="1" applyFill="1" applyBorder="1" applyAlignment="1">
      <alignment vertical="center" shrinkToFit="1"/>
    </xf>
    <xf numFmtId="176" fontId="4" fillId="2" borderId="13" xfId="0" applyNumberFormat="1" applyFont="1" applyFill="1" applyBorder="1" applyAlignment="1">
      <alignment vertical="center" shrinkToFit="1"/>
    </xf>
    <xf numFmtId="177" fontId="4" fillId="3" borderId="117" xfId="0" applyNumberFormat="1" applyFont="1" applyFill="1" applyBorder="1" applyAlignment="1">
      <alignment vertical="center" shrinkToFit="1"/>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177" fontId="4" fillId="2" borderId="125" xfId="0" applyNumberFormat="1" applyFont="1" applyFill="1" applyBorder="1" applyAlignment="1">
      <alignment vertical="center" shrinkToFit="1"/>
    </xf>
    <xf numFmtId="177" fontId="0" fillId="2" borderId="119" xfId="0" applyNumberFormat="1" applyFill="1" applyBorder="1" applyAlignment="1">
      <alignment vertical="center" shrinkToFit="1"/>
    </xf>
    <xf numFmtId="177" fontId="4" fillId="2" borderId="119" xfId="0" applyNumberFormat="1" applyFont="1" applyFill="1" applyBorder="1" applyAlignment="1">
      <alignment vertical="center" shrinkToFit="1"/>
    </xf>
    <xf numFmtId="177" fontId="4" fillId="0" borderId="38" xfId="0" applyNumberFormat="1" applyFont="1" applyBorder="1" applyAlignment="1">
      <alignment vertical="center" shrinkToFit="1"/>
    </xf>
    <xf numFmtId="0" fontId="0" fillId="0" borderId="33" xfId="0" applyBorder="1" applyAlignment="1">
      <alignment vertical="center" shrinkToFit="1"/>
    </xf>
    <xf numFmtId="0" fontId="0" fillId="0" borderId="96" xfId="0" applyBorder="1" applyAlignment="1">
      <alignment vertical="center" shrinkToFit="1"/>
    </xf>
    <xf numFmtId="0" fontId="0" fillId="0" borderId="136" xfId="0" applyBorder="1" applyAlignment="1">
      <alignment vertical="center" shrinkToFit="1"/>
    </xf>
    <xf numFmtId="0" fontId="0" fillId="0" borderId="109" xfId="0" applyBorder="1" applyAlignment="1">
      <alignment horizontal="center" vertical="center" wrapText="1" shrinkToFit="1"/>
    </xf>
    <xf numFmtId="0" fontId="0" fillId="0" borderId="115" xfId="0" applyBorder="1" applyAlignment="1">
      <alignment horizontal="center" vertical="center" wrapText="1" shrinkToFit="1"/>
    </xf>
    <xf numFmtId="177" fontId="4" fillId="2" borderId="68" xfId="0" applyNumberFormat="1" applyFont="1" applyFill="1" applyBorder="1" applyAlignment="1">
      <alignment vertical="center" shrinkToFit="1"/>
    </xf>
    <xf numFmtId="177" fontId="0" fillId="2" borderId="67" xfId="0" applyNumberFormat="1" applyFill="1" applyBorder="1" applyAlignment="1">
      <alignment vertical="center" shrinkToFit="1"/>
    </xf>
    <xf numFmtId="177" fontId="4" fillId="2" borderId="67" xfId="0" applyNumberFormat="1" applyFont="1" applyFill="1" applyBorder="1" applyAlignment="1">
      <alignment vertical="center" shrinkToFit="1"/>
    </xf>
    <xf numFmtId="177" fontId="4" fillId="3" borderId="113" xfId="0" applyNumberFormat="1" applyFont="1" applyFill="1" applyBorder="1" applyAlignment="1">
      <alignment vertical="center" shrinkToFit="1"/>
    </xf>
    <xf numFmtId="177" fontId="4" fillId="3" borderId="52" xfId="0" applyNumberFormat="1" applyFont="1" applyFill="1" applyBorder="1" applyAlignment="1">
      <alignment vertical="center" shrinkToFit="1"/>
    </xf>
    <xf numFmtId="177" fontId="4" fillId="0" borderId="121" xfId="0" applyNumberFormat="1" applyFont="1" applyBorder="1" applyAlignment="1">
      <alignment vertical="center" shrinkToFit="1"/>
    </xf>
    <xf numFmtId="177" fontId="4" fillId="3" borderId="19" xfId="0" applyNumberFormat="1" applyFont="1" applyFill="1" applyBorder="1" applyAlignment="1">
      <alignment horizontal="center" vertical="center" shrinkToFit="1"/>
    </xf>
    <xf numFmtId="0" fontId="0" fillId="0" borderId="49" xfId="0" applyBorder="1" applyAlignment="1">
      <alignment horizontal="center" vertical="center" shrinkToFit="1"/>
    </xf>
    <xf numFmtId="177" fontId="4" fillId="2" borderId="63" xfId="0" applyNumberFormat="1" applyFont="1" applyFill="1" applyBorder="1" applyAlignment="1">
      <alignment vertical="center" shrinkToFit="1"/>
    </xf>
    <xf numFmtId="177" fontId="0" fillId="2" borderId="64" xfId="0" applyNumberFormat="1" applyFill="1" applyBorder="1" applyAlignment="1">
      <alignment vertical="center" shrinkToFit="1"/>
    </xf>
    <xf numFmtId="177" fontId="4" fillId="2" borderId="64" xfId="0" applyNumberFormat="1" applyFont="1" applyFill="1" applyBorder="1" applyAlignment="1">
      <alignment vertical="center" shrinkToFit="1"/>
    </xf>
    <xf numFmtId="177" fontId="4" fillId="3" borderId="55" xfId="0" applyNumberFormat="1" applyFont="1" applyFill="1" applyBorder="1" applyAlignment="1">
      <alignment vertical="center" shrinkToFit="1"/>
    </xf>
    <xf numFmtId="177" fontId="0" fillId="0" borderId="38" xfId="0" applyNumberFormat="1" applyBorder="1" applyAlignment="1">
      <alignment vertical="center" shrinkToFit="1"/>
    </xf>
    <xf numFmtId="0" fontId="4" fillId="0" borderId="1" xfId="0" applyFont="1" applyBorder="1" applyAlignment="1">
      <alignment horizontal="center" vertical="center"/>
    </xf>
    <xf numFmtId="0" fontId="0" fillId="0" borderId="1" xfId="0" applyBorder="1" applyAlignment="1">
      <alignment vertical="center"/>
    </xf>
    <xf numFmtId="176" fontId="4" fillId="3" borderId="5" xfId="0" applyNumberFormat="1"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48" xfId="0" applyBorder="1" applyAlignment="1">
      <alignment vertical="center" shrinkToFit="1"/>
    </xf>
    <xf numFmtId="0" fontId="0" fillId="0" borderId="7" xfId="0" applyBorder="1" applyAlignment="1">
      <alignment vertical="center"/>
    </xf>
    <xf numFmtId="176" fontId="4" fillId="3" borderId="25" xfId="0" applyNumberFormat="1" applyFont="1" applyFill="1" applyBorder="1" applyAlignment="1">
      <alignment horizontal="center" vertical="center" shrinkToFit="1"/>
    </xf>
    <xf numFmtId="0" fontId="4" fillId="0" borderId="6" xfId="0" applyFont="1" applyBorder="1" applyAlignment="1">
      <alignment horizontal="center" vertical="center" shrinkToFit="1"/>
    </xf>
    <xf numFmtId="176" fontId="4" fillId="3" borderId="1" xfId="0" applyNumberFormat="1" applyFont="1" applyFill="1" applyBorder="1" applyAlignment="1">
      <alignment horizontal="center" vertical="center"/>
    </xf>
    <xf numFmtId="176" fontId="4" fillId="3" borderId="1" xfId="0" applyNumberFormat="1" applyFont="1" applyFill="1" applyBorder="1" applyAlignment="1">
      <alignment horizontal="left" vertical="center"/>
    </xf>
    <xf numFmtId="0" fontId="0" fillId="0" borderId="1" xfId="0" applyBorder="1" applyAlignment="1">
      <alignment horizontal="center" vertical="center"/>
    </xf>
    <xf numFmtId="176" fontId="4" fillId="3" borderId="1" xfId="0" applyNumberFormat="1" applyFont="1" applyFill="1" applyBorder="1" applyAlignment="1">
      <alignment horizontal="center" vertical="center" wrapText="1"/>
    </xf>
    <xf numFmtId="176" fontId="4" fillId="3" borderId="1" xfId="0" applyNumberFormat="1" applyFont="1" applyFill="1" applyBorder="1" applyAlignment="1">
      <alignment horizontal="left" vertical="center" wrapText="1"/>
    </xf>
    <xf numFmtId="0" fontId="4" fillId="0" borderId="1" xfId="0" applyFont="1" applyBorder="1" applyAlignment="1">
      <alignment horizontal="center" vertical="center" shrinkToFit="1"/>
    </xf>
    <xf numFmtId="0" fontId="0" fillId="0" borderId="1" xfId="0" applyBorder="1" applyAlignment="1">
      <alignment horizontal="center" vertical="center" shrinkToFit="1"/>
    </xf>
    <xf numFmtId="176" fontId="4" fillId="0" borderId="5" xfId="0" applyNumberFormat="1" applyFont="1" applyBorder="1" applyAlignment="1">
      <alignment horizontal="center" vertical="center"/>
    </xf>
    <xf numFmtId="0" fontId="0" fillId="0" borderId="7" xfId="0" applyBorder="1" applyAlignment="1">
      <alignment horizontal="center" vertical="center"/>
    </xf>
    <xf numFmtId="177" fontId="34" fillId="7" borderId="5" xfId="0" applyNumberFormat="1" applyFont="1" applyFill="1" applyBorder="1" applyAlignment="1">
      <alignment horizontal="center" vertical="center"/>
    </xf>
    <xf numFmtId="4" fontId="34" fillId="7" borderId="5" xfId="0" applyNumberFormat="1" applyFont="1" applyFill="1" applyBorder="1" applyAlignment="1">
      <alignment horizontal="center" vertical="center"/>
    </xf>
    <xf numFmtId="176" fontId="4" fillId="0" borderId="7"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0" fillId="0" borderId="41" xfId="0" applyBorder="1" applyAlignment="1">
      <alignment horizontal="center" vertical="center"/>
    </xf>
    <xf numFmtId="176" fontId="4" fillId="0" borderId="2" xfId="0" applyNumberFormat="1"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0" xfId="0" applyFont="1" applyAlignment="1">
      <alignment horizontal="center" vertical="center"/>
    </xf>
    <xf numFmtId="0" fontId="28" fillId="0" borderId="5" xfId="0" applyFont="1" applyBorder="1" applyAlignment="1">
      <alignment horizontal="center" vertical="center"/>
    </xf>
    <xf numFmtId="0" fontId="29" fillId="0" borderId="48" xfId="0" applyFont="1" applyBorder="1" applyAlignment="1">
      <alignment horizontal="center" vertical="center"/>
    </xf>
    <xf numFmtId="0" fontId="29" fillId="0" borderId="7" xfId="0" applyFont="1" applyBorder="1" applyAlignment="1">
      <alignment horizontal="center" vertical="center"/>
    </xf>
    <xf numFmtId="0" fontId="35" fillId="7" borderId="5" xfId="0" applyFont="1" applyFill="1" applyBorder="1" applyAlignment="1">
      <alignment horizontal="center" vertical="center"/>
    </xf>
    <xf numFmtId="0" fontId="35" fillId="7" borderId="48" xfId="0" applyFont="1" applyFill="1" applyBorder="1" applyAlignment="1">
      <alignment horizontal="center" vertical="center"/>
    </xf>
    <xf numFmtId="0" fontId="35" fillId="7" borderId="7" xfId="0" applyFont="1" applyFill="1" applyBorder="1" applyAlignment="1">
      <alignment horizontal="center" vertical="center"/>
    </xf>
    <xf numFmtId="0" fontId="31" fillId="0" borderId="0" xfId="0" applyFont="1" applyAlignment="1">
      <alignment vertical="center" shrinkToFit="1"/>
    </xf>
    <xf numFmtId="176" fontId="4" fillId="0" borderId="5" xfId="0" applyNumberFormat="1" applyFont="1" applyBorder="1" applyAlignment="1">
      <alignment horizontal="center" vertical="center" wrapText="1"/>
    </xf>
    <xf numFmtId="176" fontId="33" fillId="0" borderId="5" xfId="0" applyNumberFormat="1" applyFont="1" applyBorder="1" applyAlignment="1">
      <alignment horizontal="center" vertical="center" wrapText="1"/>
    </xf>
    <xf numFmtId="0" fontId="33" fillId="0" borderId="7" xfId="0" applyFont="1" applyBorder="1" applyAlignment="1">
      <alignment horizontal="center" vertical="center"/>
    </xf>
    <xf numFmtId="176" fontId="4" fillId="0" borderId="5" xfId="0" applyNumberFormat="1" applyFont="1" applyBorder="1" applyAlignment="1">
      <alignment horizontal="center" vertical="center" wrapText="1" shrinkToFit="1"/>
    </xf>
    <xf numFmtId="0" fontId="0" fillId="0" borderId="7" xfId="0" applyBorder="1" applyAlignment="1">
      <alignment horizontal="center" vertical="center" shrinkToFit="1"/>
    </xf>
    <xf numFmtId="0" fontId="29" fillId="6" borderId="5"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7" xfId="0" applyFont="1" applyFill="1" applyBorder="1" applyAlignment="1">
      <alignment horizontal="center" vertical="center"/>
    </xf>
    <xf numFmtId="176" fontId="4" fillId="0" borderId="5" xfId="0" applyNumberFormat="1" applyFont="1" applyBorder="1" applyAlignment="1">
      <alignment horizontal="center" vertical="center" shrinkToFit="1"/>
    </xf>
    <xf numFmtId="177" fontId="4" fillId="6" borderId="5" xfId="0" applyNumberFormat="1" applyFont="1" applyFill="1" applyBorder="1" applyAlignment="1">
      <alignment horizontal="center" vertical="center"/>
    </xf>
    <xf numFmtId="177" fontId="0" fillId="6" borderId="7" xfId="0" applyNumberFormat="1" applyFill="1" applyBorder="1" applyAlignment="1">
      <alignment horizontal="center" vertical="center"/>
    </xf>
    <xf numFmtId="4" fontId="4" fillId="6" borderId="5" xfId="0" applyNumberFormat="1" applyFont="1" applyFill="1" applyBorder="1" applyAlignment="1">
      <alignment horizontal="center" vertical="center"/>
    </xf>
    <xf numFmtId="4" fontId="9" fillId="6" borderId="7" xfId="0" applyNumberFormat="1" applyFont="1" applyFill="1" applyBorder="1" applyAlignment="1">
      <alignment horizontal="center" vertical="center"/>
    </xf>
    <xf numFmtId="4" fontId="0" fillId="6" borderId="7" xfId="0" applyNumberFormat="1" applyFill="1" applyBorder="1" applyAlignment="1">
      <alignment horizontal="center" vertical="center"/>
    </xf>
    <xf numFmtId="0" fontId="0" fillId="6" borderId="7" xfId="0" applyFill="1" applyBorder="1" applyAlignment="1">
      <alignment horizontal="center" vertical="center"/>
    </xf>
    <xf numFmtId="177" fontId="4" fillId="6" borderId="1" xfId="0" applyNumberFormat="1" applyFont="1" applyFill="1" applyBorder="1" applyAlignment="1">
      <alignment horizontal="center" vertical="center"/>
    </xf>
    <xf numFmtId="0" fontId="0" fillId="6" borderId="1" xfId="0" applyFill="1" applyBorder="1" applyAlignment="1">
      <alignment horizontal="center" vertical="center"/>
    </xf>
    <xf numFmtId="177" fontId="0" fillId="6" borderId="1" xfId="0" applyNumberFormat="1" applyFill="1" applyBorder="1" applyAlignment="1">
      <alignment vertical="center"/>
    </xf>
    <xf numFmtId="0" fontId="0" fillId="6" borderId="1" xfId="0" applyFill="1" applyBorder="1" applyAlignment="1">
      <alignment vertical="center"/>
    </xf>
    <xf numFmtId="177" fontId="4" fillId="2" borderId="64" xfId="0" applyNumberFormat="1" applyFont="1" applyFill="1" applyBorder="1" applyAlignment="1">
      <alignment vertical="center"/>
    </xf>
    <xf numFmtId="0" fontId="0" fillId="3" borderId="118" xfId="0" applyFill="1" applyBorder="1" applyAlignment="1">
      <alignment vertical="center"/>
    </xf>
    <xf numFmtId="0" fontId="0" fillId="3" borderId="114" xfId="0" applyFill="1" applyBorder="1" applyAlignment="1">
      <alignment vertical="center"/>
    </xf>
    <xf numFmtId="0" fontId="0" fillId="0" borderId="110" xfId="0" applyBorder="1" applyAlignment="1">
      <alignment horizontal="center" vertical="center" shrinkToFit="1"/>
    </xf>
    <xf numFmtId="177" fontId="4" fillId="2" borderId="119" xfId="0" applyNumberFormat="1" applyFont="1" applyFill="1" applyBorder="1" applyAlignment="1">
      <alignment vertical="center"/>
    </xf>
    <xf numFmtId="177" fontId="4" fillId="0" borderId="38" xfId="0" applyNumberFormat="1" applyFont="1" applyBorder="1" applyAlignment="1">
      <alignment vertical="center"/>
    </xf>
    <xf numFmtId="0" fontId="0" fillId="0" borderId="34" xfId="0" applyBorder="1" applyAlignment="1">
      <alignment vertical="center" shrinkToFit="1"/>
    </xf>
    <xf numFmtId="0" fontId="0" fillId="0" borderId="100" xfId="0" applyBorder="1" applyAlignment="1">
      <alignment vertical="center" shrinkToFit="1"/>
    </xf>
    <xf numFmtId="0" fontId="0" fillId="0" borderId="35" xfId="0" applyBorder="1" applyAlignment="1">
      <alignment vertical="center" shrinkToFit="1"/>
    </xf>
    <xf numFmtId="177" fontId="4" fillId="2" borderId="67" xfId="0" applyNumberFormat="1" applyFont="1" applyFill="1" applyBorder="1" applyAlignment="1">
      <alignment vertical="center"/>
    </xf>
    <xf numFmtId="177" fontId="4" fillId="3" borderId="36" xfId="0" applyNumberFormat="1" applyFont="1" applyFill="1" applyBorder="1" applyAlignment="1">
      <alignment vertical="center" shrinkToFit="1"/>
    </xf>
    <xf numFmtId="0" fontId="0" fillId="0" borderId="58" xfId="0" applyBorder="1" applyAlignment="1">
      <alignment vertical="center"/>
    </xf>
    <xf numFmtId="177" fontId="4" fillId="0" borderId="124" xfId="0" applyNumberFormat="1" applyFont="1" applyBorder="1" applyAlignment="1">
      <alignment vertical="center" shrinkToFit="1"/>
    </xf>
    <xf numFmtId="0" fontId="0" fillId="0" borderId="50" xfId="0" applyBorder="1" applyAlignment="1">
      <alignment vertical="center"/>
    </xf>
    <xf numFmtId="176" fontId="4" fillId="3" borderId="1" xfId="0" applyNumberFormat="1" applyFont="1" applyFill="1" applyBorder="1" applyAlignment="1">
      <alignment vertical="center" shrinkToFit="1"/>
    </xf>
    <xf numFmtId="176" fontId="4" fillId="2" borderId="63" xfId="0" applyNumberFormat="1" applyFont="1" applyFill="1" applyBorder="1" applyAlignment="1">
      <alignment vertical="center" shrinkToFit="1"/>
    </xf>
    <xf numFmtId="176" fontId="0" fillId="2" borderId="64" xfId="0" applyNumberFormat="1" applyFill="1" applyBorder="1" applyAlignment="1">
      <alignment vertical="center" shrinkToFit="1"/>
    </xf>
    <xf numFmtId="176" fontId="4" fillId="2" borderId="64" xfId="0" applyNumberFormat="1" applyFont="1" applyFill="1" applyBorder="1" applyAlignment="1">
      <alignment vertical="center" shrinkToFit="1"/>
    </xf>
    <xf numFmtId="176" fontId="4" fillId="2" borderId="64" xfId="0" applyNumberFormat="1" applyFont="1" applyFill="1" applyBorder="1" applyAlignment="1">
      <alignment vertical="center"/>
    </xf>
    <xf numFmtId="176" fontId="4" fillId="2" borderId="13" xfId="0" applyNumberFormat="1" applyFont="1" applyFill="1" applyBorder="1" applyAlignment="1">
      <alignment vertical="center"/>
    </xf>
    <xf numFmtId="0" fontId="0" fillId="0" borderId="53" xfId="0" applyBorder="1" applyAlignment="1">
      <alignment vertical="center"/>
    </xf>
    <xf numFmtId="0" fontId="0" fillId="0" borderId="120" xfId="0" applyBorder="1" applyAlignment="1">
      <alignment vertical="center"/>
    </xf>
    <xf numFmtId="176" fontId="4" fillId="0" borderId="38" xfId="0" applyNumberFormat="1" applyFont="1" applyBorder="1" applyAlignment="1">
      <alignment vertical="center"/>
    </xf>
    <xf numFmtId="176" fontId="4" fillId="2" borderId="119" xfId="0" applyNumberFormat="1" applyFont="1" applyFill="1" applyBorder="1" applyAlignment="1">
      <alignment vertical="center"/>
    </xf>
    <xf numFmtId="176" fontId="4" fillId="0" borderId="30" xfId="0" applyNumberFormat="1" applyFont="1" applyBorder="1" applyAlignment="1">
      <alignment vertical="center"/>
    </xf>
    <xf numFmtId="176" fontId="4" fillId="0" borderId="128" xfId="0" applyNumberFormat="1" applyFont="1" applyBorder="1" applyAlignment="1">
      <alignment vertical="center"/>
    </xf>
    <xf numFmtId="176" fontId="0" fillId="0" borderId="30" xfId="0" applyNumberFormat="1" applyBorder="1" applyAlignment="1">
      <alignment vertical="center"/>
    </xf>
    <xf numFmtId="176" fontId="4" fillId="0" borderId="42" xfId="0" applyNumberFormat="1" applyFont="1" applyBorder="1" applyAlignment="1">
      <alignment vertical="center"/>
    </xf>
    <xf numFmtId="176" fontId="0" fillId="0" borderId="42" xfId="0" applyNumberFormat="1" applyBorder="1" applyAlignment="1">
      <alignment vertical="center"/>
    </xf>
    <xf numFmtId="176" fontId="4" fillId="0" borderId="69" xfId="0" applyNumberFormat="1" applyFont="1" applyBorder="1" applyAlignment="1">
      <alignment vertical="center"/>
    </xf>
    <xf numFmtId="176" fontId="0" fillId="0" borderId="72" xfId="0" applyNumberFormat="1" applyBorder="1" applyAlignment="1">
      <alignment vertical="center"/>
    </xf>
    <xf numFmtId="176" fontId="4" fillId="0" borderId="73" xfId="0" applyNumberFormat="1" applyFont="1" applyBorder="1" applyAlignment="1">
      <alignment vertical="center"/>
    </xf>
    <xf numFmtId="176" fontId="0" fillId="0" borderId="70" xfId="0" applyNumberFormat="1" applyBorder="1" applyAlignment="1">
      <alignment vertical="center"/>
    </xf>
    <xf numFmtId="176" fontId="4" fillId="0" borderId="58" xfId="0" applyNumberFormat="1" applyFont="1" applyBorder="1" applyAlignment="1">
      <alignment vertical="center"/>
    </xf>
    <xf numFmtId="176" fontId="0" fillId="0" borderId="38" xfId="0" applyNumberFormat="1" applyBorder="1" applyAlignment="1">
      <alignment vertical="center"/>
    </xf>
    <xf numFmtId="176" fontId="4" fillId="0" borderId="127" xfId="0" applyNumberFormat="1" applyFont="1" applyBorder="1" applyAlignment="1">
      <alignment vertical="center"/>
    </xf>
    <xf numFmtId="176" fontId="0" fillId="0" borderId="13" xfId="0" applyNumberFormat="1" applyBorder="1" applyAlignment="1">
      <alignment vertical="center"/>
    </xf>
    <xf numFmtId="176" fontId="4" fillId="0" borderId="13" xfId="0" applyNumberFormat="1" applyFont="1" applyBorder="1" applyAlignment="1">
      <alignment vertical="center" shrinkToFit="1"/>
    </xf>
    <xf numFmtId="176" fontId="4" fillId="0" borderId="13" xfId="0" applyNumberFormat="1" applyFont="1" applyBorder="1" applyAlignment="1">
      <alignment vertical="center"/>
    </xf>
    <xf numFmtId="176" fontId="4" fillId="0" borderId="44" xfId="0" applyNumberFormat="1" applyFont="1" applyBorder="1" applyAlignment="1">
      <alignment vertical="center"/>
    </xf>
    <xf numFmtId="176" fontId="4" fillId="3" borderId="60" xfId="0" applyNumberFormat="1" applyFont="1" applyFill="1" applyBorder="1" applyAlignment="1">
      <alignment vertical="center"/>
    </xf>
    <xf numFmtId="0" fontId="0" fillId="3" borderId="105" xfId="0" applyFill="1" applyBorder="1" applyAlignment="1">
      <alignment vertical="center"/>
    </xf>
    <xf numFmtId="176" fontId="4" fillId="3" borderId="106" xfId="0" applyNumberFormat="1" applyFont="1" applyFill="1" applyBorder="1" applyAlignment="1">
      <alignment vertical="center"/>
    </xf>
    <xf numFmtId="176" fontId="4" fillId="0" borderId="106" xfId="0" applyNumberFormat="1" applyFont="1" applyBorder="1" applyAlignment="1">
      <alignment vertical="center"/>
    </xf>
    <xf numFmtId="0" fontId="0" fillId="0" borderId="61" xfId="0" applyBorder="1" applyAlignment="1">
      <alignment vertical="center"/>
    </xf>
    <xf numFmtId="0" fontId="0" fillId="0" borderId="105" xfId="0" applyBorder="1" applyAlignment="1">
      <alignment vertical="center"/>
    </xf>
    <xf numFmtId="176" fontId="4" fillId="0" borderId="101" xfId="0" applyNumberFormat="1" applyFont="1" applyBorder="1" applyAlignment="1">
      <alignment vertical="center"/>
    </xf>
    <xf numFmtId="176" fontId="0" fillId="0" borderId="45" xfId="0" applyNumberFormat="1" applyBorder="1" applyAlignment="1">
      <alignment vertical="center"/>
    </xf>
    <xf numFmtId="176" fontId="4" fillId="0" borderId="45" xfId="0" applyNumberFormat="1" applyFont="1" applyBorder="1" applyAlignment="1">
      <alignment vertical="center"/>
    </xf>
    <xf numFmtId="0" fontId="0" fillId="0" borderId="14" xfId="0" applyBorder="1" applyAlignment="1">
      <alignment horizontal="center" vertical="center"/>
    </xf>
    <xf numFmtId="0" fontId="0" fillId="0" borderId="15" xfId="0" applyFill="1" applyBorder="1" applyAlignment="1">
      <alignment horizontal="center" vertical="center"/>
    </xf>
    <xf numFmtId="0" fontId="0" fillId="0" borderId="48" xfId="0" applyBorder="1" applyAlignment="1">
      <alignment horizontal="center" vertical="center"/>
    </xf>
    <xf numFmtId="0" fontId="0" fillId="0" borderId="80" xfId="0" applyFill="1" applyBorder="1" applyAlignment="1">
      <alignment horizontal="center" vertical="center"/>
    </xf>
    <xf numFmtId="0" fontId="0" fillId="0" borderId="81" xfId="0" applyBorder="1" applyAlignment="1">
      <alignment horizontal="center" vertical="center"/>
    </xf>
    <xf numFmtId="0" fontId="0" fillId="0" borderId="5" xfId="0" applyBorder="1" applyAlignment="1">
      <alignment horizontal="center" vertical="center"/>
    </xf>
    <xf numFmtId="0" fontId="0" fillId="0" borderId="76" xfId="0" applyBorder="1" applyAlignment="1">
      <alignment horizontal="center" vertical="center"/>
    </xf>
    <xf numFmtId="177" fontId="2" fillId="3" borderId="109" xfId="0" applyNumberFormat="1" applyFont="1" applyFill="1" applyBorder="1" applyAlignment="1">
      <alignment horizontal="center" vertical="center" wrapText="1" shrinkToFit="1"/>
    </xf>
    <xf numFmtId="0" fontId="2" fillId="0" borderId="109" xfId="0" applyFont="1" applyBorder="1" applyAlignment="1">
      <alignment vertical="center" wrapText="1" shrinkToFit="1"/>
    </xf>
    <xf numFmtId="0" fontId="2" fillId="0" borderId="115" xfId="0" applyFont="1" applyBorder="1" applyAlignment="1">
      <alignment vertical="center" wrapText="1" shrinkToFit="1"/>
    </xf>
    <xf numFmtId="0" fontId="2" fillId="0" borderId="109" xfId="0" applyFont="1" applyBorder="1" applyAlignment="1">
      <alignment horizontal="center" vertical="center" wrapText="1" shrinkToFit="1"/>
    </xf>
    <xf numFmtId="0" fontId="2" fillId="0" borderId="115" xfId="0" applyFont="1" applyBorder="1" applyAlignment="1">
      <alignment horizontal="center" vertical="center" wrapText="1" shrinkToFit="1"/>
    </xf>
    <xf numFmtId="177" fontId="34" fillId="7" borderId="7" xfId="0" applyNumberFormat="1" applyFont="1" applyFill="1" applyBorder="1" applyAlignment="1">
      <alignment horizontal="center" vertical="center"/>
    </xf>
    <xf numFmtId="177" fontId="34" fillId="7" borderId="2" xfId="0" applyNumberFormat="1" applyFont="1" applyFill="1" applyBorder="1" applyAlignment="1">
      <alignment horizontal="center" vertical="center"/>
    </xf>
    <xf numFmtId="177" fontId="34" fillId="7" borderId="32" xfId="0" applyNumberFormat="1" applyFont="1" applyFill="1" applyBorder="1" applyAlignment="1">
      <alignment horizontal="center" vertical="center"/>
    </xf>
    <xf numFmtId="177" fontId="34" fillId="7" borderId="33" xfId="0" applyNumberFormat="1" applyFont="1" applyFill="1" applyBorder="1" applyAlignment="1">
      <alignment horizontal="center" vertical="center"/>
    </xf>
    <xf numFmtId="177" fontId="34" fillId="7" borderId="34" xfId="0" applyNumberFormat="1" applyFont="1" applyFill="1" applyBorder="1" applyAlignment="1">
      <alignment horizontal="center" vertical="center"/>
    </xf>
    <xf numFmtId="177" fontId="34" fillId="7" borderId="100" xfId="0" applyNumberFormat="1" applyFont="1" applyFill="1" applyBorder="1" applyAlignment="1">
      <alignment horizontal="center" vertical="center"/>
    </xf>
    <xf numFmtId="177" fontId="34" fillId="7" borderId="35" xfId="0" applyNumberFormat="1" applyFont="1" applyFill="1" applyBorder="1" applyAlignment="1">
      <alignment horizontal="center" vertical="center"/>
    </xf>
    <xf numFmtId="4" fontId="34" fillId="7" borderId="7" xfId="0" applyNumberFormat="1" applyFont="1" applyFill="1" applyBorder="1" applyAlignment="1">
      <alignment horizontal="center" vertical="center"/>
    </xf>
  </cellXfs>
  <cellStyles count="7">
    <cellStyle name="桁区切り 2" xfId="5"/>
    <cellStyle name="標準" xfId="0" builtinId="0"/>
    <cellStyle name="標準 2 2" xfId="4"/>
    <cellStyle name="標準_H23設計書" xfId="6"/>
    <cellStyle name="標準_学校施設貯水槽清掃等業務委託設計書" xfId="3"/>
    <cellStyle name="標準_設H19自家用他電気保安管理委託" xfId="1"/>
    <cellStyle name="標準_貯水槽定価" xfId="2"/>
  </cellStyles>
  <dxfs count="0"/>
  <tableStyles count="0" defaultTableStyle="TableStyleMedium2" defaultPivotStyle="PivotStyleLight16"/>
  <colors>
    <mruColors>
      <color rgb="FF11D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106018</xdr:colOff>
      <xdr:row>41</xdr:row>
      <xdr:rowOff>212034</xdr:rowOff>
    </xdr:from>
    <xdr:to>
      <xdr:col>29</xdr:col>
      <xdr:colOff>59635</xdr:colOff>
      <xdr:row>42</xdr:row>
      <xdr:rowOff>218660</xdr:rowOff>
    </xdr:to>
    <xdr:sp macro="" textlink="">
      <xdr:nvSpPr>
        <xdr:cNvPr id="2" name="テキスト ボックス 1"/>
        <xdr:cNvSpPr txBox="1"/>
      </xdr:nvSpPr>
      <xdr:spPr>
        <a:xfrm>
          <a:off x="4134679" y="10210799"/>
          <a:ext cx="616226"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en-US" altLang="ja-JP" sz="1000"/>
            <a:t>/</a:t>
          </a:r>
          <a:r>
            <a:rPr kumimoji="1" lang="ja-JP" altLang="en-US" sz="1000"/>
            <a:t>２年</a:t>
          </a:r>
        </a:p>
      </xdr:txBody>
    </xdr:sp>
    <xdr:clientData/>
  </xdr:twoCellAnchor>
  <xdr:twoCellAnchor>
    <xdr:from>
      <xdr:col>25</xdr:col>
      <xdr:colOff>119270</xdr:colOff>
      <xdr:row>43</xdr:row>
      <xdr:rowOff>212035</xdr:rowOff>
    </xdr:from>
    <xdr:to>
      <xdr:col>29</xdr:col>
      <xdr:colOff>72887</xdr:colOff>
      <xdr:row>44</xdr:row>
      <xdr:rowOff>218660</xdr:rowOff>
    </xdr:to>
    <xdr:sp macro="" textlink="">
      <xdr:nvSpPr>
        <xdr:cNvPr id="3" name="テキスト ボックス 2"/>
        <xdr:cNvSpPr txBox="1"/>
      </xdr:nvSpPr>
      <xdr:spPr>
        <a:xfrm>
          <a:off x="4147931" y="10687878"/>
          <a:ext cx="616226" cy="24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円</a:t>
          </a:r>
          <a:r>
            <a:rPr kumimoji="1" lang="en-US" altLang="ja-JP" sz="1000"/>
            <a:t>/</a:t>
          </a:r>
          <a:r>
            <a:rPr kumimoji="1" lang="ja-JP" altLang="en-US" sz="1000"/>
            <a:t>２年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579120</xdr:colOff>
      <xdr:row>20</xdr:row>
      <xdr:rowOff>38100</xdr:rowOff>
    </xdr:from>
    <xdr:to>
      <xdr:col>18</xdr:col>
      <xdr:colOff>571500</xdr:colOff>
      <xdr:row>25</xdr:row>
      <xdr:rowOff>7620</xdr:rowOff>
    </xdr:to>
    <xdr:sp macro="" textlink="">
      <xdr:nvSpPr>
        <xdr:cNvPr id="2" name="テキスト ボックス 1"/>
        <xdr:cNvSpPr txBox="1"/>
      </xdr:nvSpPr>
      <xdr:spPr>
        <a:xfrm>
          <a:off x="8336280" y="4632960"/>
          <a:ext cx="4122420" cy="1112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常時３割　自家発７割</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令和４年度の使用量は予算要求資料に合わせた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BC95"/>
  <sheetViews>
    <sheetView view="pageBreakPreview" topLeftCell="A37" zoomScale="115" zoomScaleNormal="70" zoomScaleSheetLayoutView="115" workbookViewId="0">
      <selection activeCell="Q45" sqref="Q45:AC45"/>
    </sheetView>
  </sheetViews>
  <sheetFormatPr defaultColWidth="2.19921875" defaultRowHeight="14.25" customHeight="1" x14ac:dyDescent="0.45"/>
  <cols>
    <col min="1" max="1" width="0.69921875" style="120" customWidth="1"/>
    <col min="2" max="54" width="2.19921875" style="120" customWidth="1"/>
    <col min="55" max="55" width="9" style="108" customWidth="1"/>
    <col min="56" max="16384" width="2.19921875" style="120"/>
  </cols>
  <sheetData>
    <row r="1" spans="2:55" s="107" customFormat="1" ht="19.5" customHeight="1" x14ac:dyDescent="0.4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BC1" s="108"/>
    </row>
    <row r="2" spans="2:55" s="107" customFormat="1" ht="19.5" customHeight="1" x14ac:dyDescent="0.4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Q2" s="264"/>
      <c r="AR2" s="264"/>
      <c r="AS2" s="264"/>
      <c r="AT2" s="264"/>
      <c r="AU2" s="264"/>
      <c r="AV2" s="264"/>
      <c r="AW2" s="264"/>
      <c r="AX2" s="264"/>
      <c r="AY2" s="264"/>
      <c r="AZ2" s="264"/>
      <c r="BA2" s="264"/>
      <c r="BC2" s="108"/>
    </row>
    <row r="3" spans="2:55" s="107" customFormat="1" ht="19.5" customHeight="1" x14ac:dyDescent="0.45">
      <c r="AQ3" s="264"/>
      <c r="AR3" s="264"/>
      <c r="AS3" s="264"/>
      <c r="AT3" s="264"/>
      <c r="AU3" s="264"/>
      <c r="AV3" s="264"/>
      <c r="AW3" s="264"/>
      <c r="AX3" s="264"/>
      <c r="AY3" s="264"/>
      <c r="AZ3" s="264"/>
      <c r="BA3" s="264"/>
      <c r="BC3" s="108"/>
    </row>
    <row r="4" spans="2:55" s="107" customFormat="1" ht="19.5" customHeight="1" x14ac:dyDescent="0.45">
      <c r="AQ4" s="109"/>
      <c r="AR4" s="109"/>
      <c r="AS4" s="109"/>
      <c r="AT4" s="109"/>
      <c r="AU4" s="109"/>
      <c r="AV4" s="109"/>
      <c r="AW4" s="109"/>
      <c r="AX4" s="109"/>
      <c r="AY4" s="109"/>
      <c r="AZ4" s="109"/>
      <c r="BA4" s="109"/>
      <c r="BC4" s="108"/>
    </row>
    <row r="5" spans="2:55" s="107" customFormat="1" ht="19.5" customHeight="1" x14ac:dyDescent="0.45">
      <c r="AQ5" s="109"/>
      <c r="AR5" s="109"/>
      <c r="AS5" s="109"/>
      <c r="AT5" s="109"/>
      <c r="AU5" s="109"/>
      <c r="AV5" s="109"/>
      <c r="AW5" s="109"/>
      <c r="AX5" s="109"/>
      <c r="AY5" s="109"/>
      <c r="AZ5" s="109"/>
      <c r="BA5" s="109"/>
      <c r="BC5" s="108"/>
    </row>
    <row r="6" spans="2:55" s="107" customFormat="1" ht="19.5" customHeight="1" x14ac:dyDescent="0.45">
      <c r="AQ6" s="109"/>
      <c r="AR6" s="109"/>
      <c r="AS6" s="109"/>
      <c r="AT6" s="109"/>
      <c r="AU6" s="109"/>
      <c r="AV6" s="109"/>
      <c r="AW6" s="109"/>
      <c r="AX6" s="109"/>
      <c r="AY6" s="109"/>
      <c r="AZ6" s="109"/>
      <c r="BA6" s="109"/>
      <c r="BC6" s="108"/>
    </row>
    <row r="7" spans="2:55" s="107" customFormat="1" ht="19.5" customHeight="1" x14ac:dyDescent="0.45">
      <c r="AQ7" s="109"/>
      <c r="AR7" s="109"/>
      <c r="AS7" s="109"/>
      <c r="AT7" s="109"/>
      <c r="AU7" s="109"/>
      <c r="AV7" s="109"/>
      <c r="AW7" s="109"/>
      <c r="AX7" s="109"/>
      <c r="AY7" s="109"/>
      <c r="AZ7" s="109"/>
      <c r="BA7" s="109"/>
      <c r="BC7" s="108"/>
    </row>
    <row r="8" spans="2:55" s="107" customFormat="1" ht="19.5" customHeight="1" x14ac:dyDescent="0.45">
      <c r="AQ8" s="109"/>
      <c r="AR8" s="109"/>
      <c r="AS8" s="109"/>
      <c r="AT8" s="109"/>
      <c r="AU8" s="109"/>
      <c r="AV8" s="109"/>
      <c r="AW8" s="109"/>
      <c r="AX8" s="109"/>
      <c r="AY8" s="109"/>
      <c r="AZ8" s="109"/>
      <c r="BA8" s="109"/>
      <c r="BC8" s="108"/>
    </row>
    <row r="9" spans="2:55" s="107" customFormat="1" ht="19.5" customHeight="1" x14ac:dyDescent="0.45">
      <c r="F9" s="107" t="s">
        <v>77</v>
      </c>
      <c r="AQ9" s="110"/>
      <c r="AR9" s="110"/>
      <c r="AS9" s="110"/>
      <c r="AT9" s="110"/>
      <c r="AU9" s="110"/>
      <c r="AV9" s="110"/>
      <c r="AW9" s="110"/>
      <c r="AX9" s="110"/>
      <c r="AY9" s="110"/>
      <c r="AZ9" s="110"/>
      <c r="BC9" s="108"/>
    </row>
    <row r="10" spans="2:55" s="107" customFormat="1" ht="19.5" customHeight="1" x14ac:dyDescent="0.45">
      <c r="AG10" s="111"/>
      <c r="BC10" s="108"/>
    </row>
    <row r="11" spans="2:55" s="107" customFormat="1" ht="19.5" customHeight="1" x14ac:dyDescent="0.45">
      <c r="F11" s="107" t="s">
        <v>135</v>
      </c>
      <c r="AG11" s="111"/>
      <c r="BC11" s="108"/>
    </row>
    <row r="12" spans="2:55" s="107" customFormat="1" ht="19.5" customHeight="1" x14ac:dyDescent="0.45">
      <c r="AG12" s="111"/>
      <c r="BC12" s="108"/>
    </row>
    <row r="13" spans="2:55" s="107" customFormat="1" ht="19.5" customHeight="1" x14ac:dyDescent="0.45">
      <c r="G13" s="265" t="s">
        <v>104</v>
      </c>
      <c r="H13" s="265"/>
      <c r="I13" s="265"/>
      <c r="J13" s="265"/>
      <c r="K13" s="265"/>
      <c r="L13" s="265"/>
      <c r="M13" s="266"/>
      <c r="N13" s="266"/>
      <c r="O13" s="266"/>
      <c r="P13" s="266"/>
      <c r="Q13" s="266"/>
      <c r="R13" s="266"/>
      <c r="S13" s="266"/>
      <c r="T13" s="266"/>
      <c r="U13" s="266"/>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BC13" s="108"/>
    </row>
    <row r="14" spans="2:55" s="107" customFormat="1" ht="19.5" customHeight="1" x14ac:dyDescent="0.4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107" t="s">
        <v>78</v>
      </c>
      <c r="BC14" s="108"/>
    </row>
    <row r="15" spans="2:55" s="107" customFormat="1" ht="19.5" customHeight="1" x14ac:dyDescent="0.45">
      <c r="AG15" s="111"/>
      <c r="BC15" s="108"/>
    </row>
    <row r="16" spans="2:55" s="107" customFormat="1" ht="19.5" customHeight="1" x14ac:dyDescent="0.45">
      <c r="O16" s="112"/>
      <c r="P16" s="112"/>
      <c r="Q16" s="113"/>
      <c r="R16" s="113"/>
      <c r="S16" s="113"/>
      <c r="T16" s="113"/>
      <c r="U16" s="113"/>
      <c r="V16" s="113"/>
      <c r="W16" s="113"/>
      <c r="X16" s="113"/>
      <c r="Y16" s="113"/>
      <c r="Z16" s="113"/>
      <c r="AA16" s="113"/>
      <c r="AB16" s="113"/>
      <c r="AC16" s="113"/>
      <c r="BC16" s="108"/>
    </row>
    <row r="17" spans="1:55" s="107" customFormat="1" ht="19.5" customHeight="1" x14ac:dyDescent="0.45">
      <c r="O17" s="112"/>
      <c r="P17" s="112"/>
      <c r="Q17" s="113"/>
      <c r="R17" s="113"/>
      <c r="S17" s="113"/>
      <c r="T17" s="113"/>
      <c r="U17" s="113"/>
      <c r="V17" s="113"/>
      <c r="W17" s="113"/>
      <c r="X17" s="113"/>
      <c r="Y17" s="113"/>
      <c r="Z17" s="113"/>
      <c r="AA17" s="113"/>
      <c r="AB17" s="113"/>
      <c r="AC17" s="113"/>
      <c r="BC17" s="108"/>
    </row>
    <row r="18" spans="1:55" s="107" customFormat="1" ht="19.5" customHeight="1" x14ac:dyDescent="0.45">
      <c r="O18" s="112"/>
      <c r="P18" s="112"/>
      <c r="Q18" s="113"/>
      <c r="R18" s="113"/>
      <c r="S18" s="113"/>
      <c r="T18" s="113"/>
      <c r="U18" s="113"/>
      <c r="V18" s="113"/>
      <c r="W18" s="113"/>
      <c r="X18" s="113"/>
      <c r="Y18" s="113"/>
      <c r="Z18" s="113"/>
      <c r="AA18" s="113"/>
      <c r="AB18" s="113"/>
      <c r="AC18" s="113"/>
      <c r="BC18" s="108"/>
    </row>
    <row r="19" spans="1:55" s="107" customFormat="1" ht="19.5" customHeight="1" x14ac:dyDescent="0.45">
      <c r="O19" s="112"/>
      <c r="P19" s="112"/>
      <c r="Q19" s="113"/>
      <c r="R19" s="113"/>
      <c r="S19" s="113"/>
      <c r="T19" s="113"/>
      <c r="U19" s="113"/>
      <c r="V19" s="113"/>
      <c r="W19" s="113"/>
      <c r="X19" s="113"/>
      <c r="Y19" s="113"/>
      <c r="Z19" s="113"/>
      <c r="AA19" s="113"/>
      <c r="AB19" s="113"/>
      <c r="AC19" s="113"/>
      <c r="BC19" s="108"/>
    </row>
    <row r="20" spans="1:55" s="107" customFormat="1" ht="19.5" customHeight="1" x14ac:dyDescent="0.45">
      <c r="BC20" s="108"/>
    </row>
    <row r="21" spans="1:55" s="107" customFormat="1" ht="19.5" customHeight="1" x14ac:dyDescent="0.45">
      <c r="BC21" s="108"/>
    </row>
    <row r="22" spans="1:55" s="107" customFormat="1" ht="19.5" customHeight="1" x14ac:dyDescent="0.45">
      <c r="BC22" s="108"/>
    </row>
    <row r="23" spans="1:55" s="107" customFormat="1" ht="19.5" customHeight="1" x14ac:dyDescent="0.45">
      <c r="BC23" s="108"/>
    </row>
    <row r="24" spans="1:55" s="107" customFormat="1" ht="19.5" customHeight="1" x14ac:dyDescent="0.45">
      <c r="BC24" s="108"/>
    </row>
    <row r="25" spans="1:55" s="107" customFormat="1" ht="19.5" customHeight="1" x14ac:dyDescent="0.45">
      <c r="BC25" s="108"/>
    </row>
    <row r="26" spans="1:55" s="107" customFormat="1" ht="19.5" customHeight="1" x14ac:dyDescent="0.45">
      <c r="BC26" s="108"/>
    </row>
    <row r="27" spans="1:55" s="107" customFormat="1" ht="19.5" customHeight="1" x14ac:dyDescent="0.45">
      <c r="BC27" s="108"/>
    </row>
    <row r="28" spans="1:55" s="107" customFormat="1" ht="19.5" customHeight="1" x14ac:dyDescent="0.45">
      <c r="BC28" s="108"/>
    </row>
    <row r="29" spans="1:55" s="107" customFormat="1" ht="19.5" customHeight="1" x14ac:dyDescent="0.45">
      <c r="BC29" s="114"/>
    </row>
    <row r="30" spans="1:55" ht="19.5" customHeight="1" x14ac:dyDescent="0.45">
      <c r="A30" s="107"/>
      <c r="B30" s="115"/>
      <c r="C30" s="107"/>
      <c r="D30" s="107"/>
      <c r="E30" s="107"/>
      <c r="F30" s="107"/>
      <c r="G30" s="107"/>
      <c r="H30" s="115"/>
      <c r="I30" s="116"/>
      <c r="J30" s="117"/>
      <c r="K30" s="117"/>
      <c r="L30" s="117"/>
      <c r="M30" s="117"/>
      <c r="N30" s="117"/>
      <c r="O30" s="118"/>
      <c r="P30" s="118"/>
      <c r="Q30" s="119"/>
      <c r="R30" s="119"/>
      <c r="S30" s="119"/>
      <c r="T30" s="119"/>
      <c r="U30" s="119"/>
      <c r="V30" s="118"/>
      <c r="W30" s="117"/>
      <c r="X30" s="117"/>
      <c r="Y30" s="117"/>
      <c r="Z30" s="117"/>
      <c r="AA30" s="117"/>
      <c r="AB30" s="117"/>
      <c r="AC30" s="11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14"/>
    </row>
    <row r="31" spans="1:55" ht="19.5" customHeight="1" x14ac:dyDescent="0.45">
      <c r="A31" s="107"/>
      <c r="B31" s="115"/>
      <c r="C31" s="107"/>
      <c r="D31" s="107"/>
      <c r="E31" s="107"/>
      <c r="F31" s="107"/>
      <c r="G31" s="107"/>
      <c r="H31" s="115"/>
      <c r="I31" s="116"/>
      <c r="J31" s="117"/>
      <c r="K31" s="117"/>
      <c r="L31" s="117"/>
      <c r="M31" s="117"/>
      <c r="N31" s="117"/>
      <c r="O31" s="118"/>
      <c r="P31" s="118"/>
      <c r="Q31" s="119"/>
      <c r="R31" s="119"/>
      <c r="S31" s="119"/>
      <c r="T31" s="119"/>
      <c r="U31" s="119"/>
      <c r="V31" s="118"/>
      <c r="W31" s="117"/>
      <c r="X31" s="117"/>
      <c r="Y31" s="117"/>
      <c r="Z31" s="117"/>
      <c r="AA31" s="117"/>
      <c r="AB31" s="117"/>
      <c r="AC31" s="117"/>
      <c r="AD31" s="107"/>
      <c r="AE31" s="107"/>
      <c r="AF31" s="107"/>
      <c r="AG31" s="107"/>
      <c r="AH31" s="107"/>
      <c r="AI31" s="107"/>
      <c r="AJ31" s="107"/>
      <c r="AK31" s="107"/>
      <c r="AL31" s="107"/>
      <c r="AM31" s="107"/>
      <c r="AN31" s="107"/>
      <c r="AP31" s="107"/>
      <c r="AQ31" s="107"/>
      <c r="AR31" s="107"/>
      <c r="AS31" s="107"/>
      <c r="AT31" s="107"/>
      <c r="AU31" s="107"/>
      <c r="AV31" s="107"/>
      <c r="AW31" s="107"/>
      <c r="AX31" s="107"/>
      <c r="AY31" s="107"/>
      <c r="AZ31" s="107"/>
      <c r="BA31" s="107"/>
      <c r="BB31" s="107"/>
      <c r="BC31" s="114"/>
    </row>
    <row r="32" spans="1:55" ht="19.5" customHeight="1" x14ac:dyDescent="0.45">
      <c r="A32" s="107"/>
      <c r="B32" s="115"/>
      <c r="C32" s="107"/>
      <c r="D32" s="107"/>
      <c r="E32" s="107"/>
      <c r="F32" s="107"/>
      <c r="G32" s="107"/>
      <c r="H32" s="115"/>
      <c r="I32" s="116"/>
      <c r="J32" s="117"/>
      <c r="K32" s="117"/>
      <c r="L32" s="117"/>
      <c r="M32" s="117"/>
      <c r="N32" s="117"/>
      <c r="O32" s="118"/>
      <c r="P32" s="118"/>
      <c r="Q32" s="117"/>
      <c r="R32" s="117"/>
      <c r="S32" s="117"/>
      <c r="T32" s="117"/>
      <c r="U32" s="117"/>
      <c r="V32" s="118"/>
      <c r="W32" s="118"/>
      <c r="X32" s="117"/>
      <c r="Y32" s="117"/>
      <c r="Z32" s="117"/>
      <c r="AA32" s="117"/>
      <c r="AB32" s="117"/>
      <c r="AC32" s="118"/>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14"/>
    </row>
    <row r="33" spans="1:55" ht="19.5" customHeight="1" x14ac:dyDescent="0.45">
      <c r="BC33" s="114"/>
    </row>
    <row r="34" spans="1:55" ht="18.75" customHeight="1" x14ac:dyDescent="0.45">
      <c r="B34" s="268" t="s">
        <v>79</v>
      </c>
      <c r="C34" s="269"/>
      <c r="D34" s="269"/>
      <c r="E34" s="269"/>
      <c r="F34" s="269"/>
      <c r="G34" s="269"/>
      <c r="H34" s="269"/>
      <c r="I34" s="269"/>
      <c r="J34" s="269"/>
      <c r="K34" s="269"/>
      <c r="L34" s="269"/>
      <c r="M34" s="269"/>
      <c r="N34" s="269"/>
      <c r="O34" s="269"/>
      <c r="P34" s="269"/>
      <c r="Q34" s="269"/>
      <c r="R34" s="270"/>
      <c r="S34" s="270"/>
      <c r="T34" s="270"/>
      <c r="U34" s="270"/>
      <c r="V34" s="270"/>
      <c r="W34" s="270"/>
      <c r="X34" s="270"/>
      <c r="Y34" s="271"/>
      <c r="Z34" s="280" t="s">
        <v>80</v>
      </c>
      <c r="AA34" s="280"/>
      <c r="AB34" s="280"/>
      <c r="AC34" s="280"/>
      <c r="AD34" s="280" t="s">
        <v>81</v>
      </c>
      <c r="AE34" s="280"/>
      <c r="AF34" s="280"/>
      <c r="AG34" s="280"/>
      <c r="AH34" s="280" t="s">
        <v>82</v>
      </c>
      <c r="AI34" s="280"/>
      <c r="AJ34" s="280"/>
      <c r="AK34" s="280"/>
      <c r="AL34" s="280" t="s">
        <v>81</v>
      </c>
      <c r="AM34" s="280"/>
      <c r="AN34" s="280"/>
      <c r="AO34" s="280"/>
      <c r="AP34" s="280" t="s">
        <v>83</v>
      </c>
      <c r="AQ34" s="280"/>
      <c r="AR34" s="280"/>
      <c r="AS34" s="280"/>
      <c r="AT34" s="280" t="s">
        <v>84</v>
      </c>
      <c r="AU34" s="280"/>
      <c r="AV34" s="280"/>
      <c r="AW34" s="280"/>
      <c r="AX34" s="280" t="s">
        <v>85</v>
      </c>
      <c r="AY34" s="280"/>
      <c r="AZ34" s="280"/>
      <c r="BA34" s="281"/>
      <c r="BC34" s="114"/>
    </row>
    <row r="35" spans="1:55" ht="18.75" customHeight="1" x14ac:dyDescent="0.45">
      <c r="B35" s="272"/>
      <c r="C35" s="273"/>
      <c r="D35" s="273"/>
      <c r="E35" s="273"/>
      <c r="F35" s="273"/>
      <c r="G35" s="273"/>
      <c r="H35" s="273"/>
      <c r="I35" s="273"/>
      <c r="J35" s="273"/>
      <c r="K35" s="273"/>
      <c r="L35" s="273"/>
      <c r="M35" s="273"/>
      <c r="N35" s="273"/>
      <c r="O35" s="273"/>
      <c r="P35" s="273"/>
      <c r="Q35" s="273"/>
      <c r="R35" s="274"/>
      <c r="S35" s="274"/>
      <c r="T35" s="274"/>
      <c r="U35" s="274"/>
      <c r="V35" s="274"/>
      <c r="W35" s="274"/>
      <c r="X35" s="274"/>
      <c r="Y35" s="275"/>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4"/>
      <c r="BC35" s="114"/>
    </row>
    <row r="36" spans="1:55" ht="18.75" customHeight="1" x14ac:dyDescent="0.45">
      <c r="B36" s="272"/>
      <c r="C36" s="273"/>
      <c r="D36" s="273"/>
      <c r="E36" s="273"/>
      <c r="F36" s="273"/>
      <c r="G36" s="273"/>
      <c r="H36" s="273"/>
      <c r="I36" s="273"/>
      <c r="J36" s="273"/>
      <c r="K36" s="273"/>
      <c r="L36" s="273"/>
      <c r="M36" s="273"/>
      <c r="N36" s="273"/>
      <c r="O36" s="273"/>
      <c r="P36" s="273"/>
      <c r="Q36" s="273"/>
      <c r="R36" s="274"/>
      <c r="S36" s="274"/>
      <c r="T36" s="274"/>
      <c r="U36" s="274"/>
      <c r="V36" s="274"/>
      <c r="W36" s="274"/>
      <c r="X36" s="274"/>
      <c r="Y36" s="275"/>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5"/>
      <c r="BC36" s="114"/>
    </row>
    <row r="37" spans="1:55" ht="18.75" customHeight="1" x14ac:dyDescent="0.45">
      <c r="B37" s="276"/>
      <c r="C37" s="277"/>
      <c r="D37" s="277"/>
      <c r="E37" s="277"/>
      <c r="F37" s="277"/>
      <c r="G37" s="277"/>
      <c r="H37" s="277"/>
      <c r="I37" s="277"/>
      <c r="J37" s="277"/>
      <c r="K37" s="277"/>
      <c r="L37" s="277"/>
      <c r="M37" s="277"/>
      <c r="N37" s="277"/>
      <c r="O37" s="277"/>
      <c r="P37" s="277"/>
      <c r="Q37" s="277"/>
      <c r="R37" s="278"/>
      <c r="S37" s="278"/>
      <c r="T37" s="278"/>
      <c r="U37" s="278"/>
      <c r="V37" s="278"/>
      <c r="W37" s="278"/>
      <c r="X37" s="278"/>
      <c r="Y37" s="279"/>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5"/>
      <c r="BC37" s="114"/>
    </row>
    <row r="38" spans="1:55" ht="18.75" customHeight="1" x14ac:dyDescent="0.2">
      <c r="B38" s="286" t="s">
        <v>86</v>
      </c>
      <c r="C38" s="287"/>
      <c r="D38" s="287"/>
      <c r="E38" s="287"/>
      <c r="F38" s="287"/>
      <c r="G38" s="287"/>
      <c r="H38" s="287"/>
      <c r="I38" s="288"/>
      <c r="J38" s="121"/>
      <c r="K38" s="122"/>
      <c r="L38" s="122"/>
      <c r="M38" s="122"/>
      <c r="N38" s="122"/>
      <c r="O38" s="122"/>
      <c r="P38" s="122"/>
      <c r="Q38" s="122"/>
      <c r="R38" s="122"/>
      <c r="S38" s="122"/>
      <c r="T38" s="122"/>
      <c r="U38" s="122"/>
      <c r="V38" s="122"/>
      <c r="W38" s="122"/>
      <c r="X38" s="122"/>
      <c r="Y38" s="122"/>
      <c r="Z38" s="122"/>
      <c r="AA38" s="122"/>
      <c r="AB38" s="122"/>
      <c r="AC38" s="123"/>
      <c r="AD38" s="295"/>
      <c r="AE38" s="295"/>
      <c r="AF38" s="295"/>
      <c r="AG38" s="124"/>
      <c r="AH38" s="125"/>
      <c r="AI38" s="125"/>
      <c r="AJ38" s="126"/>
      <c r="AK38" s="124"/>
      <c r="AL38" s="124"/>
      <c r="AM38" s="124"/>
      <c r="AN38" s="124"/>
      <c r="AO38" s="124"/>
      <c r="AP38" s="124"/>
      <c r="AQ38" s="124"/>
      <c r="AR38" s="125"/>
      <c r="AS38" s="124"/>
      <c r="AT38" s="124"/>
      <c r="AU38" s="124"/>
      <c r="AV38" s="124"/>
      <c r="AW38" s="124"/>
      <c r="AX38" s="124"/>
      <c r="AY38" s="124"/>
      <c r="AZ38" s="124"/>
      <c r="BA38" s="127"/>
      <c r="BC38" s="114"/>
    </row>
    <row r="39" spans="1:55" ht="18.75" customHeight="1" x14ac:dyDescent="0.2">
      <c r="B39" s="289"/>
      <c r="C39" s="290"/>
      <c r="D39" s="290"/>
      <c r="E39" s="290"/>
      <c r="F39" s="290"/>
      <c r="G39" s="290"/>
      <c r="H39" s="290"/>
      <c r="I39" s="291"/>
      <c r="J39" s="296" t="s">
        <v>107</v>
      </c>
      <c r="K39" s="297"/>
      <c r="L39" s="297"/>
      <c r="M39" s="297"/>
      <c r="N39" s="297"/>
      <c r="O39" s="297"/>
      <c r="P39" s="297"/>
      <c r="Q39" s="297"/>
      <c r="R39" s="297"/>
      <c r="S39" s="297"/>
      <c r="T39" s="297"/>
      <c r="U39" s="297"/>
      <c r="V39" s="297"/>
      <c r="W39" s="297"/>
      <c r="X39" s="297"/>
      <c r="Y39" s="297"/>
      <c r="Z39" s="297"/>
      <c r="AA39" s="297"/>
      <c r="AB39" s="297"/>
      <c r="AC39" s="298"/>
      <c r="AD39" s="295" t="s">
        <v>87</v>
      </c>
      <c r="AE39" s="295"/>
      <c r="AF39" s="295"/>
      <c r="AG39" s="124"/>
      <c r="AH39" s="125" t="s">
        <v>88</v>
      </c>
      <c r="AI39" s="125"/>
      <c r="AJ39" s="126"/>
      <c r="AK39" s="124"/>
      <c r="AL39" s="124"/>
      <c r="AM39" s="124"/>
      <c r="AN39" s="124"/>
      <c r="AO39" s="124"/>
      <c r="AP39" s="124"/>
      <c r="AQ39" s="124"/>
      <c r="AR39" s="125"/>
      <c r="AS39" s="124"/>
      <c r="AT39" s="124"/>
      <c r="AU39" s="124"/>
      <c r="AV39" s="124"/>
      <c r="AW39" s="124"/>
      <c r="AX39" s="124"/>
      <c r="AY39" s="124"/>
      <c r="AZ39" s="124"/>
      <c r="BA39" s="127"/>
      <c r="BC39" s="114"/>
    </row>
    <row r="40" spans="1:55" ht="18.75" customHeight="1" x14ac:dyDescent="0.2">
      <c r="B40" s="292"/>
      <c r="C40" s="293"/>
      <c r="D40" s="293"/>
      <c r="E40" s="293"/>
      <c r="F40" s="293"/>
      <c r="G40" s="293"/>
      <c r="H40" s="293"/>
      <c r="I40" s="294"/>
      <c r="J40" s="128"/>
      <c r="K40" s="129"/>
      <c r="L40" s="129"/>
      <c r="M40" s="129"/>
      <c r="N40" s="129"/>
      <c r="O40" s="129"/>
      <c r="P40" s="129"/>
      <c r="Q40" s="129"/>
      <c r="R40" s="129"/>
      <c r="S40" s="129"/>
      <c r="T40" s="129"/>
      <c r="U40" s="129"/>
      <c r="V40" s="129"/>
      <c r="W40" s="129"/>
      <c r="X40" s="129"/>
      <c r="Y40" s="129"/>
      <c r="Z40" s="129"/>
      <c r="AA40" s="129"/>
      <c r="AB40" s="129"/>
      <c r="AC40" s="130"/>
      <c r="AD40" s="295"/>
      <c r="AE40" s="295"/>
      <c r="AF40" s="295"/>
      <c r="AG40" s="131"/>
      <c r="AH40" s="125"/>
      <c r="AI40" s="125"/>
      <c r="AJ40" s="126"/>
      <c r="AK40" s="124"/>
      <c r="AL40" s="124"/>
      <c r="AM40" s="124"/>
      <c r="AN40" s="124"/>
      <c r="AO40" s="124"/>
      <c r="AP40" s="124"/>
      <c r="AQ40" s="124"/>
      <c r="AR40" s="125"/>
      <c r="AS40" s="124"/>
      <c r="AT40" s="124"/>
      <c r="AU40" s="124"/>
      <c r="AV40" s="124"/>
      <c r="AW40" s="124"/>
      <c r="AX40" s="124"/>
      <c r="AY40" s="124"/>
      <c r="AZ40" s="124"/>
      <c r="BA40" s="127"/>
      <c r="BC40" s="114"/>
    </row>
    <row r="41" spans="1:55" ht="18.75" customHeight="1" x14ac:dyDescent="0.2">
      <c r="B41" s="132" t="s">
        <v>89</v>
      </c>
      <c r="C41" s="122"/>
      <c r="D41" s="122"/>
      <c r="E41" s="122"/>
      <c r="F41" s="122"/>
      <c r="G41" s="122"/>
      <c r="H41" s="122"/>
      <c r="I41" s="123"/>
      <c r="J41" s="299" t="s">
        <v>108</v>
      </c>
      <c r="K41" s="300"/>
      <c r="L41" s="300"/>
      <c r="M41" s="300"/>
      <c r="N41" s="300"/>
      <c r="O41" s="300"/>
      <c r="P41" s="300"/>
      <c r="Q41" s="300"/>
      <c r="R41" s="300"/>
      <c r="S41" s="300"/>
      <c r="T41" s="300"/>
      <c r="U41" s="300"/>
      <c r="V41" s="300"/>
      <c r="W41" s="300"/>
      <c r="X41" s="300"/>
      <c r="Y41" s="300"/>
      <c r="Z41" s="300"/>
      <c r="AA41" s="300"/>
      <c r="AB41" s="300"/>
      <c r="AC41" s="301"/>
      <c r="AD41" s="295" t="s">
        <v>90</v>
      </c>
      <c r="AE41" s="295"/>
      <c r="AF41" s="295"/>
      <c r="AG41" s="133"/>
      <c r="AH41" s="125" t="s">
        <v>136</v>
      </c>
      <c r="AI41" s="125"/>
      <c r="AJ41" s="126"/>
      <c r="AK41" s="124"/>
      <c r="AL41" s="124"/>
      <c r="AM41" s="124"/>
      <c r="AN41" s="124"/>
      <c r="AO41" s="124"/>
      <c r="AP41" s="124"/>
      <c r="AQ41" s="124"/>
      <c r="AR41" s="125"/>
      <c r="AS41" s="124"/>
      <c r="AT41" s="124"/>
      <c r="AU41" s="124"/>
      <c r="AV41" s="124"/>
      <c r="AW41" s="124"/>
      <c r="AX41" s="124"/>
      <c r="AY41" s="124"/>
      <c r="AZ41" s="124"/>
      <c r="BA41" s="127"/>
      <c r="BC41" s="114"/>
    </row>
    <row r="42" spans="1:55" ht="18.75" customHeight="1" x14ac:dyDescent="0.2">
      <c r="B42" s="134"/>
      <c r="C42" s="129"/>
      <c r="D42" s="129"/>
      <c r="E42" s="129"/>
      <c r="F42" s="129"/>
      <c r="G42" s="129"/>
      <c r="H42" s="129"/>
      <c r="I42" s="130"/>
      <c r="J42" s="302"/>
      <c r="K42" s="303"/>
      <c r="L42" s="303"/>
      <c r="M42" s="303"/>
      <c r="N42" s="303"/>
      <c r="O42" s="303"/>
      <c r="P42" s="303"/>
      <c r="Q42" s="303"/>
      <c r="R42" s="303"/>
      <c r="S42" s="303"/>
      <c r="T42" s="303"/>
      <c r="U42" s="303"/>
      <c r="V42" s="303"/>
      <c r="W42" s="303"/>
      <c r="X42" s="303"/>
      <c r="Y42" s="303"/>
      <c r="Z42" s="303"/>
      <c r="AA42" s="303"/>
      <c r="AB42" s="303"/>
      <c r="AC42" s="304"/>
      <c r="AD42" s="295"/>
      <c r="AE42" s="295"/>
      <c r="AF42" s="295"/>
      <c r="AG42" s="133"/>
      <c r="AH42" s="125"/>
      <c r="AI42" s="125"/>
      <c r="AJ42" s="126"/>
      <c r="AK42" s="124"/>
      <c r="AL42" s="124"/>
      <c r="AM42" s="124"/>
      <c r="AN42" s="124"/>
      <c r="AO42" s="124"/>
      <c r="AP42" s="124"/>
      <c r="AQ42" s="124"/>
      <c r="AR42" s="125"/>
      <c r="AS42" s="124"/>
      <c r="AT42" s="124"/>
      <c r="AU42" s="124"/>
      <c r="AV42" s="124"/>
      <c r="AW42" s="124"/>
      <c r="AX42" s="124"/>
      <c r="AY42" s="124"/>
      <c r="AZ42" s="124"/>
      <c r="BA42" s="127"/>
      <c r="BC42" s="114"/>
    </row>
    <row r="43" spans="1:55" ht="18.75" customHeight="1" x14ac:dyDescent="0.2">
      <c r="B43" s="132" t="s">
        <v>140</v>
      </c>
      <c r="C43" s="122"/>
      <c r="D43" s="122"/>
      <c r="E43" s="122"/>
      <c r="F43" s="122"/>
      <c r="G43" s="122"/>
      <c r="H43" s="122"/>
      <c r="I43" s="123"/>
      <c r="J43" s="305" t="s">
        <v>91</v>
      </c>
      <c r="K43" s="306"/>
      <c r="L43" s="306"/>
      <c r="M43" s="306"/>
      <c r="N43" s="306"/>
      <c r="O43" s="307" t="s">
        <v>92</v>
      </c>
      <c r="P43" s="306"/>
      <c r="Q43" s="308" t="str">
        <f>'設計書(基本料金修正)'!Z38</f>
        <v/>
      </c>
      <c r="R43" s="308"/>
      <c r="S43" s="308"/>
      <c r="T43" s="308"/>
      <c r="U43" s="308"/>
      <c r="V43" s="308"/>
      <c r="W43" s="308"/>
      <c r="X43" s="308"/>
      <c r="Y43" s="308"/>
      <c r="Z43" s="308"/>
      <c r="AA43" s="308"/>
      <c r="AB43" s="308"/>
      <c r="AC43" s="309"/>
      <c r="AD43" s="295" t="s">
        <v>93</v>
      </c>
      <c r="AE43" s="295"/>
      <c r="AF43" s="295"/>
      <c r="AG43" s="133"/>
      <c r="AH43" s="125"/>
      <c r="AI43" s="125"/>
      <c r="AJ43" s="135"/>
      <c r="AK43" s="125"/>
      <c r="AL43" s="124"/>
      <c r="AM43" s="124"/>
      <c r="AN43" s="124"/>
      <c r="AO43" s="124"/>
      <c r="AP43" s="124"/>
      <c r="AQ43" s="124"/>
      <c r="AR43" s="124"/>
      <c r="AS43" s="124"/>
      <c r="AT43" s="124"/>
      <c r="AU43" s="124"/>
      <c r="AV43" s="124"/>
      <c r="AW43" s="124"/>
      <c r="AX43" s="124"/>
      <c r="AY43" s="124"/>
      <c r="AZ43" s="124"/>
      <c r="BA43" s="127"/>
      <c r="BC43" s="114"/>
    </row>
    <row r="44" spans="1:55" ht="18.75" customHeight="1" x14ac:dyDescent="0.45">
      <c r="B44" s="136"/>
      <c r="C44" s="124"/>
      <c r="D44" s="124"/>
      <c r="E44" s="124"/>
      <c r="F44" s="124"/>
      <c r="G44" s="124"/>
      <c r="H44" s="124"/>
      <c r="I44" s="137"/>
      <c r="J44" s="124"/>
      <c r="K44" s="124"/>
      <c r="L44" s="124"/>
      <c r="M44" s="124"/>
      <c r="N44" s="124"/>
      <c r="O44" s="124"/>
      <c r="P44" s="124"/>
      <c r="Q44" s="124"/>
      <c r="R44" s="124"/>
      <c r="S44" s="124"/>
      <c r="T44" s="124"/>
      <c r="U44" s="124"/>
      <c r="V44" s="124"/>
      <c r="W44" s="124"/>
      <c r="X44" s="124"/>
      <c r="Y44" s="124"/>
      <c r="Z44" s="124"/>
      <c r="AA44" s="124"/>
      <c r="AB44" s="124"/>
      <c r="AC44" s="124"/>
      <c r="AD44" s="295"/>
      <c r="AE44" s="295"/>
      <c r="AF44" s="295"/>
      <c r="AG44" s="133"/>
      <c r="AH44" s="124"/>
      <c r="AI44" s="124"/>
      <c r="AJ44" s="124"/>
      <c r="AK44" s="124"/>
      <c r="AL44" s="124"/>
      <c r="AM44" s="124"/>
      <c r="AN44" s="124"/>
      <c r="AO44" s="124"/>
      <c r="AP44" s="124"/>
      <c r="AQ44" s="124"/>
      <c r="AR44" s="124"/>
      <c r="AS44" s="124"/>
      <c r="AT44" s="124"/>
      <c r="AU44" s="124"/>
      <c r="AV44" s="124"/>
      <c r="AW44" s="124"/>
      <c r="AX44" s="124"/>
      <c r="AY44" s="124"/>
      <c r="AZ44" s="124"/>
      <c r="BA44" s="127"/>
      <c r="BC44" s="114"/>
    </row>
    <row r="45" spans="1:55" s="124" customFormat="1" ht="18.75" customHeight="1" x14ac:dyDescent="0.2">
      <c r="A45" s="120"/>
      <c r="B45" s="136"/>
      <c r="I45" s="137"/>
      <c r="J45" s="305" t="s">
        <v>94</v>
      </c>
      <c r="K45" s="306"/>
      <c r="L45" s="306"/>
      <c r="M45" s="306"/>
      <c r="N45" s="306"/>
      <c r="O45" s="307" t="s">
        <v>95</v>
      </c>
      <c r="P45" s="306"/>
      <c r="Q45" s="308" t="str">
        <f>'設計書(基本料金修正)'!Z44</f>
        <v/>
      </c>
      <c r="R45" s="306"/>
      <c r="S45" s="306"/>
      <c r="T45" s="306"/>
      <c r="U45" s="306"/>
      <c r="V45" s="306"/>
      <c r="W45" s="306"/>
      <c r="X45" s="306"/>
      <c r="Y45" s="306"/>
      <c r="Z45" s="306"/>
      <c r="AA45" s="306"/>
      <c r="AB45" s="306"/>
      <c r="AC45" s="310"/>
      <c r="AD45" s="295"/>
      <c r="AE45" s="295"/>
      <c r="AF45" s="295"/>
      <c r="AG45" s="133"/>
      <c r="BA45" s="127"/>
      <c r="BB45" s="120"/>
      <c r="BC45" s="114"/>
    </row>
    <row r="46" spans="1:55" s="124" customFormat="1" ht="18.75" customHeight="1" x14ac:dyDescent="0.45">
      <c r="A46" s="120"/>
      <c r="B46" s="134"/>
      <c r="C46" s="129"/>
      <c r="D46" s="129"/>
      <c r="E46" s="129"/>
      <c r="F46" s="129"/>
      <c r="G46" s="129"/>
      <c r="H46" s="129"/>
      <c r="I46" s="130"/>
      <c r="AD46" s="282"/>
      <c r="AE46" s="282"/>
      <c r="AF46" s="282"/>
      <c r="AG46" s="128"/>
      <c r="AH46" s="129"/>
      <c r="AI46" s="129"/>
      <c r="AJ46" s="129"/>
      <c r="AK46" s="129"/>
      <c r="AL46" s="129"/>
      <c r="AM46" s="129"/>
      <c r="AN46" s="129"/>
      <c r="AO46" s="129"/>
      <c r="AP46" s="129"/>
      <c r="AQ46" s="129"/>
      <c r="AR46" s="129"/>
      <c r="AS46" s="129"/>
      <c r="AT46" s="129"/>
      <c r="AU46" s="129"/>
      <c r="AV46" s="129"/>
      <c r="AW46" s="129"/>
      <c r="AX46" s="129"/>
      <c r="AY46" s="129"/>
      <c r="AZ46" s="129"/>
      <c r="BA46" s="138"/>
      <c r="BB46" s="120"/>
      <c r="BC46" s="108"/>
    </row>
    <row r="47" spans="1:55" ht="18.75" customHeight="1" x14ac:dyDescent="0.45">
      <c r="B47" s="139" t="s">
        <v>96</v>
      </c>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1"/>
      <c r="AD47" s="312" t="s">
        <v>97</v>
      </c>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4"/>
      <c r="BC47" s="114"/>
    </row>
    <row r="48" spans="1:55" ht="18.75" customHeight="1" x14ac:dyDescent="0.45">
      <c r="A48" s="124"/>
      <c r="B48" s="142"/>
      <c r="C48" s="143"/>
      <c r="D48" s="143" t="s">
        <v>98</v>
      </c>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4"/>
      <c r="AD48" s="315"/>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7"/>
      <c r="BB48" s="124"/>
      <c r="BC48" s="114"/>
    </row>
    <row r="49" spans="1:55" ht="18.75" customHeight="1" x14ac:dyDescent="0.45">
      <c r="A49" s="124"/>
      <c r="B49" s="142"/>
      <c r="C49" s="143"/>
      <c r="D49" s="143" t="s">
        <v>105</v>
      </c>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4"/>
      <c r="AD49" s="145" t="s">
        <v>99</v>
      </c>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7"/>
      <c r="BB49" s="124"/>
      <c r="BC49" s="114"/>
    </row>
    <row r="50" spans="1:55" ht="18.75" customHeight="1" x14ac:dyDescent="0.45">
      <c r="B50" s="142"/>
      <c r="C50" s="143"/>
      <c r="D50" s="143" t="s">
        <v>106</v>
      </c>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315" t="s">
        <v>100</v>
      </c>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7"/>
      <c r="BC50" s="114"/>
    </row>
    <row r="51" spans="1:55" ht="18.75" customHeight="1" x14ac:dyDescent="0.45">
      <c r="B51" s="142"/>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4"/>
      <c r="AD51" s="315" t="s">
        <v>101</v>
      </c>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7"/>
      <c r="BC51" s="114"/>
    </row>
    <row r="52" spans="1:55" ht="18.75" customHeight="1" x14ac:dyDescent="0.45">
      <c r="B52" s="142"/>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4"/>
      <c r="AD52" s="315"/>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7"/>
      <c r="BC52" s="114"/>
    </row>
    <row r="53" spans="1:55" ht="18.75" customHeight="1" x14ac:dyDescent="0.45">
      <c r="B53" s="136"/>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315" t="s">
        <v>102</v>
      </c>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7"/>
      <c r="BC53" s="114"/>
    </row>
    <row r="54" spans="1:55" ht="18.75" customHeight="1" x14ac:dyDescent="0.45">
      <c r="B54" s="136"/>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37"/>
      <c r="AD54" s="315" t="s">
        <v>103</v>
      </c>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7"/>
      <c r="BC54" s="114"/>
    </row>
    <row r="55" spans="1:55" ht="18.75" customHeight="1" x14ac:dyDescent="0.45">
      <c r="B55" s="136"/>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37"/>
      <c r="AD55" s="145"/>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7"/>
      <c r="BC55" s="114"/>
    </row>
    <row r="56" spans="1:55" ht="18.75" customHeight="1" x14ac:dyDescent="0.45">
      <c r="B56" s="136"/>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37"/>
      <c r="AD56" s="145"/>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7"/>
      <c r="BC56" s="114"/>
    </row>
    <row r="57" spans="1:55" ht="18.75" customHeight="1" x14ac:dyDescent="0.45">
      <c r="B57" s="148"/>
      <c r="C57" s="124"/>
      <c r="D57" s="124"/>
      <c r="E57" s="124"/>
      <c r="F57" s="124"/>
      <c r="G57" s="124"/>
      <c r="H57" s="149"/>
      <c r="I57" s="150"/>
      <c r="J57" s="151"/>
      <c r="K57" s="151"/>
      <c r="L57" s="151"/>
      <c r="M57" s="151"/>
      <c r="N57" s="151"/>
      <c r="O57" s="152"/>
      <c r="P57" s="152"/>
      <c r="Q57" s="153"/>
      <c r="R57" s="153"/>
      <c r="S57" s="153"/>
      <c r="T57" s="153"/>
      <c r="U57" s="153"/>
      <c r="V57" s="152"/>
      <c r="W57" s="151"/>
      <c r="X57" s="151"/>
      <c r="Y57" s="151"/>
      <c r="Z57" s="151"/>
      <c r="AA57" s="151"/>
      <c r="AB57" s="151"/>
      <c r="AC57" s="154"/>
      <c r="AD57" s="145"/>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7"/>
      <c r="BC57" s="114"/>
    </row>
    <row r="58" spans="1:55" ht="18.75" customHeight="1" x14ac:dyDescent="0.45">
      <c r="B58" s="148"/>
      <c r="C58" s="124"/>
      <c r="D58" s="124"/>
      <c r="E58" s="124"/>
      <c r="F58" s="124"/>
      <c r="G58" s="124"/>
      <c r="H58" s="149"/>
      <c r="I58" s="150"/>
      <c r="J58" s="151"/>
      <c r="K58" s="151"/>
      <c r="L58" s="151"/>
      <c r="M58" s="151"/>
      <c r="N58" s="151"/>
      <c r="O58" s="152"/>
      <c r="P58" s="152"/>
      <c r="Q58" s="151"/>
      <c r="R58" s="151"/>
      <c r="S58" s="151"/>
      <c r="T58" s="151"/>
      <c r="U58" s="151"/>
      <c r="V58" s="152"/>
      <c r="W58" s="151"/>
      <c r="X58" s="151"/>
      <c r="Y58" s="151"/>
      <c r="Z58" s="151"/>
      <c r="AA58" s="151"/>
      <c r="AB58" s="151"/>
      <c r="AC58" s="154"/>
      <c r="AD58" s="145"/>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7"/>
      <c r="BC58" s="114"/>
    </row>
    <row r="59" spans="1:55" ht="18.75" customHeight="1" x14ac:dyDescent="0.45">
      <c r="B59" s="148"/>
      <c r="C59" s="149"/>
      <c r="D59" s="149"/>
      <c r="E59" s="149"/>
      <c r="F59" s="149"/>
      <c r="G59" s="149"/>
      <c r="H59" s="149"/>
      <c r="I59" s="150"/>
      <c r="J59" s="151"/>
      <c r="K59" s="151"/>
      <c r="L59" s="151"/>
      <c r="M59" s="151"/>
      <c r="N59" s="151"/>
      <c r="O59" s="152"/>
      <c r="P59" s="152"/>
      <c r="Q59" s="151"/>
      <c r="R59" s="151"/>
      <c r="S59" s="151"/>
      <c r="T59" s="151"/>
      <c r="U59" s="151"/>
      <c r="V59" s="152"/>
      <c r="W59" s="151"/>
      <c r="X59" s="151"/>
      <c r="Y59" s="151"/>
      <c r="Z59" s="151"/>
      <c r="AA59" s="151"/>
      <c r="AB59" s="151"/>
      <c r="AC59" s="154"/>
      <c r="AD59" s="145"/>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7"/>
      <c r="BC59" s="114"/>
    </row>
    <row r="60" spans="1:55" ht="18.75" customHeight="1" x14ac:dyDescent="0.45">
      <c r="B60" s="148"/>
      <c r="C60" s="124"/>
      <c r="D60" s="124"/>
      <c r="E60" s="124"/>
      <c r="F60" s="124"/>
      <c r="G60" s="124"/>
      <c r="H60" s="149"/>
      <c r="I60" s="150"/>
      <c r="J60" s="151"/>
      <c r="K60" s="151"/>
      <c r="L60" s="151"/>
      <c r="M60" s="151"/>
      <c r="N60" s="151"/>
      <c r="O60" s="152"/>
      <c r="P60" s="152"/>
      <c r="Q60" s="153"/>
      <c r="R60" s="153"/>
      <c r="S60" s="153"/>
      <c r="T60" s="153"/>
      <c r="U60" s="153"/>
      <c r="V60" s="152"/>
      <c r="W60" s="151"/>
      <c r="X60" s="151"/>
      <c r="Y60" s="151"/>
      <c r="Z60" s="151"/>
      <c r="AA60" s="151"/>
      <c r="AB60" s="151"/>
      <c r="AC60" s="154"/>
      <c r="AD60" s="145"/>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7"/>
      <c r="BC60" s="114"/>
    </row>
    <row r="61" spans="1:55" ht="18.75" customHeight="1" x14ac:dyDescent="0.45">
      <c r="B61" s="148"/>
      <c r="C61" s="124"/>
      <c r="D61" s="124"/>
      <c r="E61" s="124"/>
      <c r="F61" s="124"/>
      <c r="G61" s="124"/>
      <c r="H61" s="149"/>
      <c r="I61" s="150"/>
      <c r="J61" s="151"/>
      <c r="K61" s="151"/>
      <c r="L61" s="151"/>
      <c r="M61" s="151"/>
      <c r="N61" s="151"/>
      <c r="O61" s="152"/>
      <c r="P61" s="152"/>
      <c r="Q61" s="151"/>
      <c r="R61" s="151"/>
      <c r="S61" s="151"/>
      <c r="T61" s="151"/>
      <c r="U61" s="151"/>
      <c r="V61" s="152"/>
      <c r="W61" s="152"/>
      <c r="X61" s="151"/>
      <c r="Y61" s="151"/>
      <c r="Z61" s="151"/>
      <c r="AA61" s="151"/>
      <c r="AB61" s="151"/>
      <c r="AC61" s="155"/>
      <c r="AD61" s="145"/>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7"/>
      <c r="BC61" s="114"/>
    </row>
    <row r="62" spans="1:55" ht="18.75" customHeight="1" x14ac:dyDescent="0.45">
      <c r="B62" s="156"/>
      <c r="C62" s="157"/>
      <c r="D62" s="157"/>
      <c r="E62" s="157"/>
      <c r="F62" s="157"/>
      <c r="G62" s="157"/>
      <c r="H62" s="157"/>
      <c r="I62" s="158"/>
      <c r="J62" s="311"/>
      <c r="K62" s="311"/>
      <c r="L62" s="311"/>
      <c r="M62" s="311"/>
      <c r="N62" s="311"/>
      <c r="O62" s="159"/>
      <c r="P62" s="159"/>
      <c r="Q62" s="311"/>
      <c r="R62" s="311"/>
      <c r="S62" s="311"/>
      <c r="T62" s="311"/>
      <c r="U62" s="311"/>
      <c r="V62" s="159"/>
      <c r="W62" s="159"/>
      <c r="X62" s="311"/>
      <c r="Y62" s="311"/>
      <c r="Z62" s="311"/>
      <c r="AA62" s="311"/>
      <c r="AB62" s="311"/>
      <c r="AC62" s="160"/>
      <c r="AD62" s="161"/>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3"/>
      <c r="BC62" s="114"/>
    </row>
    <row r="63" spans="1:55" ht="14.25" customHeight="1" x14ac:dyDescent="0.45">
      <c r="BC63" s="114"/>
    </row>
    <row r="69" spans="55:55" ht="14.25" customHeight="1" x14ac:dyDescent="0.45">
      <c r="BC69" s="114"/>
    </row>
    <row r="95" spans="55:55" ht="14.25" customHeight="1" x14ac:dyDescent="0.45">
      <c r="BC95" s="114"/>
    </row>
  </sheetData>
  <mergeCells count="46">
    <mergeCell ref="J62:N62"/>
    <mergeCell ref="Q62:U62"/>
    <mergeCell ref="X62:AB62"/>
    <mergeCell ref="AD47:BA48"/>
    <mergeCell ref="AD50:BA50"/>
    <mergeCell ref="AD51:BA51"/>
    <mergeCell ref="AD52:BA52"/>
    <mergeCell ref="AD53:BA53"/>
    <mergeCell ref="AD54:BA54"/>
    <mergeCell ref="J43:N43"/>
    <mergeCell ref="O43:P43"/>
    <mergeCell ref="Q43:AC43"/>
    <mergeCell ref="AD43:AF44"/>
    <mergeCell ref="J45:N45"/>
    <mergeCell ref="O45:P45"/>
    <mergeCell ref="Q45:AC45"/>
    <mergeCell ref="AD45:AF46"/>
    <mergeCell ref="B38:I40"/>
    <mergeCell ref="AD38:AF38"/>
    <mergeCell ref="J39:AC39"/>
    <mergeCell ref="AD39:AF40"/>
    <mergeCell ref="J41:AC42"/>
    <mergeCell ref="AD41:AF42"/>
    <mergeCell ref="AX34:BA34"/>
    <mergeCell ref="Z35:AC37"/>
    <mergeCell ref="AD35:AG37"/>
    <mergeCell ref="AH35:AK37"/>
    <mergeCell ref="AL35:AO37"/>
    <mergeCell ref="AP35:AS37"/>
    <mergeCell ref="AT35:AW37"/>
    <mergeCell ref="AX35:BA37"/>
    <mergeCell ref="G13:AU13"/>
    <mergeCell ref="G14:AI14"/>
    <mergeCell ref="B34:Y37"/>
    <mergeCell ref="Z34:AC34"/>
    <mergeCell ref="AD34:AG34"/>
    <mergeCell ref="AH34:AK34"/>
    <mergeCell ref="AL34:AO34"/>
    <mergeCell ref="AP34:AS34"/>
    <mergeCell ref="AT34:AW34"/>
    <mergeCell ref="AQ2:AT2"/>
    <mergeCell ref="AU2:BA2"/>
    <mergeCell ref="AQ3:AT3"/>
    <mergeCell ref="AU3:AV3"/>
    <mergeCell ref="AW3:AY3"/>
    <mergeCell ref="AZ3:BA3"/>
  </mergeCells>
  <phoneticPr fontId="1"/>
  <printOptions horizontalCentered="1"/>
  <pageMargins left="0.41" right="0.19685039370078741" top="0.48" bottom="0.27" header="0.32" footer="0.21"/>
  <pageSetup paperSize="9"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rgb="FFFFFF00"/>
  </sheetPr>
  <dimension ref="B1:AK52"/>
  <sheetViews>
    <sheetView tabSelected="1" view="pageBreakPreview" zoomScale="120" zoomScaleNormal="100" zoomScaleSheetLayoutView="120" workbookViewId="0">
      <selection activeCell="R10" sqref="R10"/>
    </sheetView>
  </sheetViews>
  <sheetFormatPr defaultRowHeight="18" x14ac:dyDescent="0.45"/>
  <cols>
    <col min="1" max="1" width="0.5" customWidth="1"/>
    <col min="2" max="2" width="10.3984375" customWidth="1"/>
    <col min="3" max="3" width="9.19921875" bestFit="1" customWidth="1"/>
    <col min="4" max="5" width="5" customWidth="1"/>
    <col min="6" max="6" width="5.69921875" customWidth="1"/>
    <col min="7" max="7" width="1.3984375" customWidth="1"/>
    <col min="8" max="8" width="7.19921875" customWidth="1"/>
    <col min="9" max="9" width="5.69921875" customWidth="1"/>
    <col min="10" max="10" width="2.796875" customWidth="1"/>
    <col min="11" max="11" width="1.3984375" customWidth="1"/>
    <col min="12" max="12" width="5.59765625" customWidth="1"/>
    <col min="13" max="13" width="6.5" customWidth="1"/>
    <col min="14" max="15" width="6.69921875" bestFit="1" customWidth="1"/>
    <col min="16" max="16" width="6.69921875" customWidth="1"/>
    <col min="17" max="17" width="6.796875" customWidth="1"/>
    <col min="18" max="19" width="6.69921875" bestFit="1" customWidth="1"/>
    <col min="20" max="20" width="6.796875" customWidth="1"/>
    <col min="21" max="21" width="2.796875" customWidth="1"/>
    <col min="22" max="22" width="1.59765625" customWidth="1"/>
    <col min="23" max="23" width="4.296875" customWidth="1"/>
    <col min="24" max="24" width="6.796875" customWidth="1"/>
    <col min="25" max="25" width="7.59765625" customWidth="1"/>
    <col min="26" max="26" width="8.19921875" customWidth="1"/>
    <col min="27" max="27" width="8.796875" customWidth="1"/>
    <col min="28" max="29" width="5.09765625" bestFit="1" customWidth="1"/>
    <col min="30" max="30" width="6" bestFit="1" customWidth="1"/>
    <col min="31" max="31" width="5.09765625" bestFit="1" customWidth="1"/>
    <col min="32" max="32" width="6.59765625" bestFit="1" customWidth="1"/>
  </cols>
  <sheetData>
    <row r="1" spans="2:33" ht="3" customHeight="1" x14ac:dyDescent="0.45"/>
    <row r="2" spans="2:33" ht="18" customHeight="1" x14ac:dyDescent="0.45">
      <c r="B2" s="486" t="s">
        <v>141</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25"/>
      <c r="AC2" s="225"/>
      <c r="AD2" s="225"/>
      <c r="AE2" s="225"/>
      <c r="AF2" s="225"/>
    </row>
    <row r="3" spans="2:33" ht="12" customHeight="1" x14ac:dyDescent="0.45">
      <c r="B3" s="487" t="s">
        <v>21</v>
      </c>
      <c r="C3" s="488"/>
      <c r="D3" s="488"/>
      <c r="E3" s="488"/>
      <c r="F3" s="488"/>
      <c r="G3" s="488"/>
      <c r="H3" s="489"/>
      <c r="I3" s="490"/>
      <c r="J3" s="491"/>
      <c r="K3" s="491"/>
      <c r="L3" s="491"/>
      <c r="M3" s="491"/>
      <c r="N3" s="491"/>
      <c r="O3" s="491"/>
      <c r="P3" s="492"/>
      <c r="Q3" s="28"/>
    </row>
    <row r="4" spans="2:33" ht="12" customHeight="1" x14ac:dyDescent="0.45">
      <c r="B4" s="487" t="s">
        <v>22</v>
      </c>
      <c r="C4" s="488"/>
      <c r="D4" s="488"/>
      <c r="E4" s="488"/>
      <c r="F4" s="488"/>
      <c r="G4" s="488"/>
      <c r="H4" s="489"/>
      <c r="I4" s="487" t="s">
        <v>26</v>
      </c>
      <c r="J4" s="488"/>
      <c r="K4" s="488"/>
      <c r="L4" s="488"/>
      <c r="M4" s="488"/>
      <c r="N4" s="488"/>
      <c r="O4" s="488"/>
      <c r="P4" s="489"/>
      <c r="Q4" s="28"/>
    </row>
    <row r="5" spans="2:33" ht="3" customHeight="1" x14ac:dyDescent="0.45"/>
    <row r="6" spans="2:33" s="179" customFormat="1" ht="12" customHeight="1" x14ac:dyDescent="0.45">
      <c r="B6" s="178" t="s">
        <v>23</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G6" s="180"/>
    </row>
    <row r="7" spans="2:33" s="179" customFormat="1" ht="12" customHeight="1" x14ac:dyDescent="0.45">
      <c r="B7" s="178" t="s">
        <v>24</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G7" s="180"/>
    </row>
    <row r="8" spans="2:33" s="179" customFormat="1" ht="12" customHeight="1" x14ac:dyDescent="0.45">
      <c r="B8" s="493" t="s">
        <v>29</v>
      </c>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224"/>
      <c r="AG8" s="224"/>
    </row>
    <row r="9" spans="2:33" s="179" customFormat="1" ht="12" customHeight="1" x14ac:dyDescent="0.45">
      <c r="B9" s="493" t="s">
        <v>142</v>
      </c>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224"/>
      <c r="AC9" s="224"/>
      <c r="AD9" s="224"/>
      <c r="AE9" s="224"/>
      <c r="AF9" s="224"/>
      <c r="AG9" s="224"/>
    </row>
    <row r="10" spans="2:33" s="179" customFormat="1" ht="12" customHeight="1" x14ac:dyDescent="0.45">
      <c r="B10" s="178" t="s">
        <v>114</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G10" s="180"/>
    </row>
    <row r="11" spans="2:33" s="179" customFormat="1" ht="12" customHeight="1" x14ac:dyDescent="0.45">
      <c r="B11" s="178" t="s">
        <v>115</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G11" s="180"/>
    </row>
    <row r="12" spans="2:33" s="179" customFormat="1" ht="12" customHeight="1" x14ac:dyDescent="0.45">
      <c r="B12" s="178" t="s">
        <v>116</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G12" s="180"/>
    </row>
    <row r="13" spans="2:33" ht="6.6" customHeight="1" x14ac:dyDescent="0.45"/>
    <row r="14" spans="2:33" x14ac:dyDescent="0.45">
      <c r="B14" t="s">
        <v>38</v>
      </c>
    </row>
    <row r="15" spans="2:33" ht="13.2" customHeight="1" x14ac:dyDescent="0.45">
      <c r="B15" s="15" t="s">
        <v>39</v>
      </c>
      <c r="C15" s="15"/>
      <c r="D15" s="15"/>
      <c r="E15" s="15"/>
      <c r="F15" s="15"/>
      <c r="G15" s="15"/>
      <c r="H15" s="15"/>
      <c r="I15" s="15"/>
      <c r="J15" s="15"/>
      <c r="L15" s="18" t="s">
        <v>40</v>
      </c>
      <c r="M15" s="18"/>
      <c r="N15" s="18"/>
      <c r="O15" s="18"/>
      <c r="P15" s="17"/>
      <c r="Q15" s="17"/>
      <c r="R15" s="17"/>
      <c r="S15" s="17"/>
      <c r="T15" s="17"/>
      <c r="U15" s="17"/>
      <c r="V15" s="30"/>
      <c r="W15" s="18" t="s">
        <v>128</v>
      </c>
      <c r="X15" s="18"/>
      <c r="Y15" s="17"/>
      <c r="Z15" s="17"/>
      <c r="AA15" s="17"/>
      <c r="AB15" s="30"/>
      <c r="AC15" s="30"/>
      <c r="AD15" s="30"/>
      <c r="AE15" s="30"/>
      <c r="AF15" s="30"/>
    </row>
    <row r="16" spans="2:33" ht="21.6" customHeight="1" x14ac:dyDescent="0.45">
      <c r="B16" s="16" t="s">
        <v>28</v>
      </c>
      <c r="C16" s="16" t="s">
        <v>30</v>
      </c>
      <c r="D16" s="494" t="s">
        <v>31</v>
      </c>
      <c r="E16" s="476"/>
      <c r="F16" s="494" t="s">
        <v>71</v>
      </c>
      <c r="G16" s="476"/>
      <c r="H16" s="52" t="s">
        <v>72</v>
      </c>
      <c r="I16" s="495" t="s">
        <v>131</v>
      </c>
      <c r="J16" s="496"/>
      <c r="L16" s="475" t="s">
        <v>28</v>
      </c>
      <c r="M16" s="476"/>
      <c r="N16" s="475" t="s">
        <v>30</v>
      </c>
      <c r="O16" s="476"/>
      <c r="P16" s="494" t="s">
        <v>31</v>
      </c>
      <c r="Q16" s="476"/>
      <c r="R16" s="497" t="s">
        <v>72</v>
      </c>
      <c r="S16" s="498"/>
      <c r="T16" s="494" t="s">
        <v>139</v>
      </c>
      <c r="U16" s="476"/>
      <c r="V16" s="35"/>
      <c r="W16" s="475" t="s">
        <v>28</v>
      </c>
      <c r="X16" s="476"/>
      <c r="Y16" s="494" t="s">
        <v>31</v>
      </c>
      <c r="Z16" s="476"/>
      <c r="AA16" s="21" t="s">
        <v>111</v>
      </c>
      <c r="AB16" s="35"/>
      <c r="AC16" s="35"/>
      <c r="AD16" s="35"/>
      <c r="AE16" s="35"/>
      <c r="AF16" s="35"/>
    </row>
    <row r="17" spans="2:37" ht="13.95" customHeight="1" x14ac:dyDescent="0.45">
      <c r="B17" s="480">
        <v>500</v>
      </c>
      <c r="C17" s="16" t="s">
        <v>132</v>
      </c>
      <c r="D17" s="477"/>
      <c r="E17" s="574"/>
      <c r="F17" s="478"/>
      <c r="G17" s="581"/>
      <c r="H17" s="233"/>
      <c r="I17" s="475" t="str">
        <f>IF(D17=0,"",ROUNDDOWN(B17*(D17-F17-H17),0))</f>
        <v/>
      </c>
      <c r="J17" s="476"/>
      <c r="L17" s="482">
        <v>1100</v>
      </c>
      <c r="M17" s="483"/>
      <c r="N17" s="475" t="s">
        <v>132</v>
      </c>
      <c r="O17" s="479"/>
      <c r="P17" s="477"/>
      <c r="Q17" s="574"/>
      <c r="R17" s="478"/>
      <c r="S17" s="581"/>
      <c r="T17" s="475" t="str">
        <f>IF(P17=0,"",ROUNDDOWN(L17*(P17-R17),0))</f>
        <v/>
      </c>
      <c r="U17" s="476"/>
      <c r="V17" s="36"/>
      <c r="W17" s="475">
        <v>500</v>
      </c>
      <c r="X17" s="476"/>
      <c r="Y17" s="477"/>
      <c r="Z17" s="574"/>
      <c r="AA17" s="16" t="str">
        <f>IF(Y17=0,"",ROUNDDOWN(W17*Y17,0))</f>
        <v/>
      </c>
      <c r="AB17" s="36"/>
      <c r="AC17" s="36"/>
      <c r="AD17" s="36"/>
      <c r="AE17" s="36"/>
      <c r="AF17" s="37"/>
    </row>
    <row r="18" spans="2:37" ht="13.95" customHeight="1" x14ac:dyDescent="0.45">
      <c r="B18" s="481"/>
      <c r="C18" s="16" t="s">
        <v>133</v>
      </c>
      <c r="D18" s="477"/>
      <c r="E18" s="574"/>
      <c r="F18" s="478"/>
      <c r="G18" s="581"/>
      <c r="H18" s="233"/>
      <c r="I18" s="475" t="str">
        <f>IF(D18=0,"",ROUNDDOWN(B17*(D18-F18-H18),0))</f>
        <v/>
      </c>
      <c r="J18" s="476"/>
      <c r="L18" s="484"/>
      <c r="M18" s="485"/>
      <c r="N18" s="475" t="s">
        <v>133</v>
      </c>
      <c r="O18" s="479"/>
      <c r="P18" s="477"/>
      <c r="Q18" s="574"/>
      <c r="R18" s="478"/>
      <c r="S18" s="581"/>
      <c r="T18" s="475" t="str">
        <f>IF(P18=0,"",ROUNDDOWN(L17*(P18-R18),0))</f>
        <v/>
      </c>
      <c r="U18" s="476"/>
      <c r="V18" s="36"/>
      <c r="W18" s="36"/>
      <c r="X18" s="36"/>
      <c r="Y18" s="36"/>
      <c r="Z18" s="36"/>
      <c r="AA18" s="36"/>
      <c r="AB18" s="36"/>
      <c r="AC18" s="36"/>
      <c r="AD18" s="36"/>
      <c r="AE18" s="36"/>
      <c r="AF18" s="37"/>
    </row>
    <row r="19" spans="2:37" ht="3.6" customHeight="1" x14ac:dyDescent="0.45">
      <c r="B19" s="15"/>
      <c r="C19" s="22"/>
      <c r="D19" s="22"/>
      <c r="E19" s="22"/>
      <c r="F19" s="22"/>
      <c r="G19" s="22"/>
      <c r="H19" s="23"/>
      <c r="I19" s="39"/>
      <c r="J19" s="39"/>
      <c r="L19" s="20"/>
      <c r="M19" s="20"/>
      <c r="N19" s="227"/>
      <c r="O19" s="227"/>
      <c r="P19" s="34"/>
      <c r="Q19" s="34"/>
      <c r="R19" s="37"/>
      <c r="S19" s="37"/>
      <c r="T19" s="37"/>
      <c r="U19" s="37"/>
      <c r="V19" s="37"/>
      <c r="W19" s="37"/>
      <c r="X19" s="37"/>
      <c r="Y19" s="37"/>
      <c r="Z19" s="37"/>
      <c r="AA19" s="37"/>
      <c r="AB19" s="37"/>
      <c r="AC19" s="37"/>
      <c r="AD19" s="37"/>
      <c r="AE19" s="37"/>
      <c r="AF19" s="37"/>
    </row>
    <row r="20" spans="2:37" ht="13.8" customHeight="1" x14ac:dyDescent="0.45">
      <c r="B20" s="41" t="s">
        <v>109</v>
      </c>
      <c r="C20" s="23"/>
      <c r="D20" s="23"/>
      <c r="E20" s="23"/>
      <c r="F20" s="40" t="s">
        <v>73</v>
      </c>
      <c r="G20" s="23"/>
      <c r="H20" s="23"/>
      <c r="I20" s="39"/>
      <c r="J20" s="39"/>
      <c r="L20" s="20"/>
      <c r="M20" s="20"/>
      <c r="N20" s="227"/>
      <c r="O20" s="227"/>
      <c r="P20" s="34"/>
      <c r="Q20" s="34"/>
      <c r="R20" s="37"/>
      <c r="S20" s="37"/>
      <c r="T20" s="37"/>
      <c r="U20" s="37"/>
      <c r="V20" s="37"/>
      <c r="W20" s="37"/>
      <c r="X20" s="37"/>
      <c r="Y20" s="37"/>
      <c r="Z20" s="37"/>
      <c r="AA20" s="37"/>
      <c r="AB20" s="37"/>
      <c r="AC20" s="37"/>
      <c r="AD20" s="37"/>
      <c r="AE20" s="37"/>
      <c r="AF20" s="37"/>
    </row>
    <row r="21" spans="2:37" x14ac:dyDescent="0.45">
      <c r="B21" s="15" t="s">
        <v>39</v>
      </c>
      <c r="C21" s="25"/>
      <c r="D21" s="24"/>
      <c r="E21" s="24"/>
      <c r="F21" s="24"/>
      <c r="G21" s="24"/>
      <c r="H21" s="24"/>
      <c r="I21" s="24"/>
      <c r="J21" s="24"/>
      <c r="K21" s="38"/>
      <c r="L21" s="18" t="s">
        <v>40</v>
      </c>
      <c r="M21" s="18"/>
      <c r="N21" s="227"/>
      <c r="O21" s="227"/>
      <c r="P21" s="34"/>
      <c r="Q21" s="34"/>
      <c r="R21" s="37"/>
      <c r="S21" s="37"/>
      <c r="T21" s="37"/>
      <c r="U21" s="37"/>
      <c r="V21" s="37"/>
      <c r="W21" s="18" t="s">
        <v>41</v>
      </c>
      <c r="X21" s="18"/>
      <c r="Y21" s="37"/>
      <c r="Z21" s="37"/>
      <c r="AA21" s="37"/>
      <c r="AB21" s="37"/>
      <c r="AC21" s="37"/>
      <c r="AD21" s="37"/>
      <c r="AE21" s="37"/>
      <c r="AF21" s="37"/>
    </row>
    <row r="22" spans="2:37" ht="12" customHeight="1" x14ac:dyDescent="0.45">
      <c r="B22" s="468" t="s">
        <v>32</v>
      </c>
      <c r="C22" s="470"/>
      <c r="D22" s="471" t="s">
        <v>33</v>
      </c>
      <c r="E22" s="461"/>
      <c r="F22" s="461"/>
      <c r="G22" s="575"/>
      <c r="H22" s="576"/>
      <c r="I22" s="577"/>
      <c r="J22" s="472" t="s">
        <v>27</v>
      </c>
      <c r="K22" s="38"/>
      <c r="L22" s="468" t="s">
        <v>32</v>
      </c>
      <c r="M22" s="470"/>
      <c r="N22" s="470"/>
      <c r="O22" s="473" t="s">
        <v>35</v>
      </c>
      <c r="P22" s="474"/>
      <c r="Q22" s="460" t="s">
        <v>33</v>
      </c>
      <c r="R22" s="461"/>
      <c r="S22" s="477"/>
      <c r="T22" s="574"/>
      <c r="U22" s="53" t="s">
        <v>27</v>
      </c>
      <c r="V22" s="40"/>
      <c r="W22" s="40" t="s">
        <v>37</v>
      </c>
      <c r="X22" s="40"/>
      <c r="Y22" s="40"/>
      <c r="Z22" s="40"/>
      <c r="AA22" s="40"/>
      <c r="AB22" s="31"/>
      <c r="AC22" s="31"/>
      <c r="AD22" s="31"/>
      <c r="AE22" s="31"/>
      <c r="AF22" s="32"/>
    </row>
    <row r="23" spans="2:37" ht="12" customHeight="1" x14ac:dyDescent="0.45">
      <c r="B23" s="468"/>
      <c r="C23" s="470"/>
      <c r="D23" s="461"/>
      <c r="E23" s="461"/>
      <c r="F23" s="461"/>
      <c r="G23" s="578"/>
      <c r="H23" s="579"/>
      <c r="I23" s="580"/>
      <c r="J23" s="461"/>
      <c r="K23" s="38"/>
      <c r="L23" s="468"/>
      <c r="M23" s="470"/>
      <c r="N23" s="470"/>
      <c r="O23" s="414"/>
      <c r="P23" s="414"/>
      <c r="Q23" s="460" t="s">
        <v>34</v>
      </c>
      <c r="R23" s="461"/>
      <c r="S23" s="477"/>
      <c r="T23" s="574"/>
      <c r="U23" s="53" t="s">
        <v>27</v>
      </c>
      <c r="V23" s="40"/>
      <c r="W23" s="40"/>
      <c r="X23" s="40"/>
      <c r="Y23" s="40"/>
      <c r="Z23" s="40"/>
      <c r="AA23" s="40"/>
      <c r="AB23" s="31"/>
      <c r="AC23" s="31"/>
      <c r="AD23" s="31"/>
      <c r="AE23" s="31"/>
      <c r="AF23" s="32"/>
    </row>
    <row r="24" spans="2:37" ht="12" customHeight="1" x14ac:dyDescent="0.45">
      <c r="B24" s="470"/>
      <c r="C24" s="470"/>
      <c r="D24" s="468" t="s">
        <v>34</v>
      </c>
      <c r="E24" s="461"/>
      <c r="F24" s="461"/>
      <c r="G24" s="575"/>
      <c r="H24" s="576"/>
      <c r="I24" s="577"/>
      <c r="J24" s="469" t="s">
        <v>27</v>
      </c>
      <c r="K24" s="38"/>
      <c r="L24" s="470"/>
      <c r="M24" s="470"/>
      <c r="N24" s="470"/>
      <c r="O24" s="460" t="s">
        <v>36</v>
      </c>
      <c r="P24" s="470"/>
      <c r="Q24" s="460" t="s">
        <v>33</v>
      </c>
      <c r="R24" s="461"/>
      <c r="S24" s="477"/>
      <c r="T24" s="574"/>
      <c r="U24" s="53" t="s">
        <v>27</v>
      </c>
      <c r="V24" s="40"/>
      <c r="W24" s="201"/>
      <c r="X24" s="40"/>
      <c r="Y24" s="40"/>
      <c r="Z24" s="40"/>
      <c r="AA24" s="40"/>
      <c r="AB24" s="31"/>
      <c r="AC24" s="31"/>
      <c r="AD24" s="31"/>
      <c r="AE24" s="31"/>
      <c r="AF24" s="32"/>
    </row>
    <row r="25" spans="2:37" ht="12" customHeight="1" x14ac:dyDescent="0.45">
      <c r="B25" s="461"/>
      <c r="C25" s="461"/>
      <c r="D25" s="461"/>
      <c r="E25" s="461"/>
      <c r="F25" s="461"/>
      <c r="G25" s="578"/>
      <c r="H25" s="579"/>
      <c r="I25" s="580"/>
      <c r="J25" s="461"/>
      <c r="K25" s="38"/>
      <c r="L25" s="461"/>
      <c r="M25" s="461"/>
      <c r="N25" s="461"/>
      <c r="O25" s="461"/>
      <c r="P25" s="461"/>
      <c r="Q25" s="460" t="s">
        <v>34</v>
      </c>
      <c r="R25" s="461"/>
      <c r="S25" s="477"/>
      <c r="T25" s="574"/>
      <c r="U25" s="53" t="s">
        <v>27</v>
      </c>
      <c r="V25" s="40"/>
      <c r="W25" s="201"/>
      <c r="X25" s="40"/>
      <c r="Y25" s="40"/>
      <c r="Z25" s="40"/>
      <c r="AA25" s="40"/>
      <c r="AB25" s="31"/>
      <c r="AC25" s="31"/>
      <c r="AD25" s="31"/>
      <c r="AE25" s="31"/>
      <c r="AF25" s="32"/>
    </row>
    <row r="26" spans="2:37" ht="6.6" customHeight="1" x14ac:dyDescent="0.45">
      <c r="B26" s="25"/>
      <c r="C26" s="24"/>
      <c r="D26" s="24"/>
      <c r="E26" s="24"/>
      <c r="F26" s="24"/>
      <c r="G26" s="24"/>
      <c r="H26" s="24"/>
      <c r="I26" s="26"/>
      <c r="J26" s="26"/>
      <c r="K26" s="38"/>
      <c r="L26" s="33"/>
      <c r="M26" s="33"/>
      <c r="N26" s="227"/>
      <c r="O26" s="227"/>
      <c r="P26" s="227"/>
      <c r="Q26" s="227"/>
      <c r="R26" s="31"/>
      <c r="S26" s="31"/>
      <c r="T26" s="31"/>
      <c r="U26" s="31"/>
      <c r="V26" s="31"/>
      <c r="W26" s="31"/>
      <c r="X26" s="31"/>
      <c r="Y26" s="31"/>
      <c r="Z26" s="31"/>
      <c r="AA26" s="31"/>
      <c r="AB26" s="31"/>
      <c r="AC26" s="31"/>
      <c r="AD26" s="31"/>
      <c r="AE26" s="31"/>
      <c r="AF26" s="32"/>
    </row>
    <row r="27" spans="2:37" ht="13.2" customHeight="1" x14ac:dyDescent="0.45">
      <c r="B27" s="42" t="s">
        <v>42</v>
      </c>
      <c r="C27" s="25"/>
      <c r="D27" s="24"/>
      <c r="E27" s="24"/>
      <c r="F27" s="24"/>
      <c r="G27" s="24"/>
      <c r="H27" s="24"/>
      <c r="I27" s="24"/>
      <c r="J27" s="24"/>
      <c r="K27" s="38"/>
      <c r="L27" s="33"/>
      <c r="M27" s="33"/>
      <c r="N27" s="227"/>
      <c r="O27" s="227"/>
      <c r="P27" s="227"/>
      <c r="Q27" s="227"/>
      <c r="R27" s="31"/>
      <c r="S27" s="31"/>
      <c r="T27" s="31"/>
      <c r="U27" s="31"/>
      <c r="V27" s="31"/>
      <c r="W27" s="31"/>
      <c r="X27" s="31"/>
      <c r="Y27" s="31"/>
      <c r="Z27" s="31"/>
      <c r="AA27" s="31"/>
      <c r="AB27" s="31"/>
      <c r="AC27" s="31"/>
      <c r="AD27" s="31"/>
      <c r="AE27" s="31"/>
      <c r="AF27" s="32"/>
    </row>
    <row r="28" spans="2:37" x14ac:dyDescent="0.45">
      <c r="B28" s="462" t="s">
        <v>43</v>
      </c>
      <c r="C28" s="463"/>
      <c r="D28" s="463"/>
      <c r="E28" s="463"/>
      <c r="F28" s="464"/>
      <c r="G28" s="464"/>
      <c r="H28" s="465"/>
      <c r="I28" s="466" t="s">
        <v>50</v>
      </c>
      <c r="J28" s="467"/>
      <c r="K28" s="467" t="s">
        <v>51</v>
      </c>
      <c r="L28" s="467"/>
      <c r="M28" s="231" t="s">
        <v>52</v>
      </c>
      <c r="N28" s="231" t="s">
        <v>53</v>
      </c>
      <c r="O28" s="231" t="s">
        <v>54</v>
      </c>
      <c r="P28" s="231" t="s">
        <v>55</v>
      </c>
      <c r="Q28" s="231" t="s">
        <v>56</v>
      </c>
      <c r="R28" s="231" t="s">
        <v>57</v>
      </c>
      <c r="S28" s="231" t="s">
        <v>58</v>
      </c>
      <c r="T28" s="231" t="s">
        <v>59</v>
      </c>
      <c r="U28" s="467" t="s">
        <v>60</v>
      </c>
      <c r="V28" s="467"/>
      <c r="W28" s="467"/>
      <c r="X28" s="46" t="s">
        <v>61</v>
      </c>
      <c r="Y28" s="43"/>
      <c r="Z28" s="43"/>
      <c r="AA28" s="43"/>
      <c r="AB28" s="14"/>
      <c r="AC28" s="14"/>
      <c r="AD28" s="14"/>
      <c r="AE28" s="14"/>
      <c r="AF28" s="14"/>
      <c r="AI28" s="388"/>
      <c r="AJ28" s="394"/>
      <c r="AK28" s="394"/>
    </row>
    <row r="29" spans="2:37" ht="16.05" customHeight="1" x14ac:dyDescent="0.45">
      <c r="B29" s="412" t="s">
        <v>47</v>
      </c>
      <c r="C29" s="413"/>
      <c r="D29" s="413"/>
      <c r="E29" s="413"/>
      <c r="F29" s="453" t="s">
        <v>45</v>
      </c>
      <c r="G29" s="454"/>
      <c r="H29" s="359"/>
      <c r="I29" s="455"/>
      <c r="J29" s="456"/>
      <c r="K29" s="457"/>
      <c r="L29" s="456"/>
      <c r="M29" s="240"/>
      <c r="N29" s="48" t="str">
        <f>IF($G$22=0,"",$G$22)</f>
        <v/>
      </c>
      <c r="O29" s="48" t="str">
        <f>IF($G$22=0,"",$G$22)</f>
        <v/>
      </c>
      <c r="P29" s="48" t="str">
        <f>IF($G$22=0,"",$G$22)</f>
        <v/>
      </c>
      <c r="Q29" s="240"/>
      <c r="R29" s="240"/>
      <c r="S29" s="240"/>
      <c r="T29" s="240"/>
      <c r="U29" s="457"/>
      <c r="V29" s="457"/>
      <c r="W29" s="457"/>
      <c r="X29" s="173"/>
      <c r="Y29" s="43"/>
      <c r="Z29" s="43"/>
      <c r="AA29" s="43"/>
      <c r="AB29" s="14"/>
      <c r="AC29" s="14"/>
      <c r="AD29" s="14"/>
      <c r="AE29" s="14"/>
      <c r="AF29" s="13"/>
      <c r="AI29" s="388"/>
      <c r="AJ29" s="394"/>
      <c r="AK29" s="394"/>
    </row>
    <row r="30" spans="2:37" ht="16.05" customHeight="1" x14ac:dyDescent="0.45">
      <c r="B30" s="414"/>
      <c r="C30" s="414"/>
      <c r="D30" s="414"/>
      <c r="E30" s="414"/>
      <c r="F30" s="395" t="s">
        <v>46</v>
      </c>
      <c r="G30" s="396"/>
      <c r="H30" s="387"/>
      <c r="I30" s="458" t="str">
        <f>IF($G$24=0,"",$G$24)</f>
        <v/>
      </c>
      <c r="J30" s="459"/>
      <c r="K30" s="441" t="str">
        <f>IF($G$24=0,"",$G$24)</f>
        <v/>
      </c>
      <c r="L30" s="459"/>
      <c r="M30" s="241" t="str">
        <f>IF($G$24=0,"",$G$24)</f>
        <v/>
      </c>
      <c r="N30" s="172"/>
      <c r="O30" s="172"/>
      <c r="P30" s="172"/>
      <c r="Q30" s="241" t="str">
        <f>IF($G$24=0,"",$G$24)</f>
        <v/>
      </c>
      <c r="R30" s="241" t="str">
        <f>IF($G$24=0,"",$G$24)</f>
        <v/>
      </c>
      <c r="S30" s="241" t="str">
        <f>IF($G$24=0,"",$G$24)</f>
        <v/>
      </c>
      <c r="T30" s="241" t="str">
        <f>IF($G$24=0,"",$G$24)</f>
        <v/>
      </c>
      <c r="U30" s="441" t="str">
        <f>IF($G$24=0,"",$G$24)</f>
        <v/>
      </c>
      <c r="V30" s="441"/>
      <c r="W30" s="441"/>
      <c r="X30" s="47" t="str">
        <f>IF($G$24=0,"",$G$24)</f>
        <v/>
      </c>
      <c r="Y30" s="239"/>
      <c r="Z30" s="228"/>
      <c r="AA30" s="228"/>
      <c r="AB30" s="27"/>
      <c r="AC30" s="27"/>
      <c r="AD30" s="27"/>
      <c r="AE30" s="27"/>
      <c r="AF30" s="27"/>
      <c r="AG30" s="29"/>
      <c r="AH30" s="29"/>
      <c r="AI30" s="388"/>
      <c r="AJ30" s="394"/>
      <c r="AK30" s="394"/>
    </row>
    <row r="31" spans="2:37" ht="16.05" customHeight="1" x14ac:dyDescent="0.45">
      <c r="B31" s="421" t="s">
        <v>44</v>
      </c>
      <c r="C31" s="422"/>
      <c r="D31" s="422"/>
      <c r="E31" s="442"/>
      <c r="F31" s="569" t="s">
        <v>35</v>
      </c>
      <c r="G31" s="572"/>
      <c r="H31" s="181" t="s">
        <v>117</v>
      </c>
      <c r="I31" s="447"/>
      <c r="J31" s="448"/>
      <c r="K31" s="449"/>
      <c r="L31" s="448"/>
      <c r="M31" s="243"/>
      <c r="N31" s="164" t="str">
        <f>IF($S$22=0,"",$S$22)</f>
        <v/>
      </c>
      <c r="O31" s="164" t="str">
        <f>IF($S$22=0,"",$S$22)</f>
        <v/>
      </c>
      <c r="P31" s="164" t="str">
        <f>IF($S$22=0,"",$S$22)</f>
        <v/>
      </c>
      <c r="Q31" s="243"/>
      <c r="R31" s="243"/>
      <c r="S31" s="243"/>
      <c r="T31" s="243"/>
      <c r="U31" s="449"/>
      <c r="V31" s="449"/>
      <c r="W31" s="449"/>
      <c r="X31" s="174"/>
      <c r="Y31" s="239"/>
      <c r="Z31" s="388"/>
      <c r="AA31" s="389"/>
      <c r="AB31" s="27"/>
      <c r="AC31" s="27"/>
      <c r="AD31" s="27"/>
      <c r="AE31" s="27"/>
      <c r="AF31" s="27"/>
      <c r="AG31" s="29"/>
      <c r="AH31" s="29"/>
      <c r="AI31" s="388"/>
      <c r="AJ31" s="394"/>
      <c r="AK31" s="394"/>
    </row>
    <row r="32" spans="2:37" ht="16.05" customHeight="1" x14ac:dyDescent="0.45">
      <c r="B32" s="423"/>
      <c r="C32" s="424"/>
      <c r="D32" s="424"/>
      <c r="E32" s="443"/>
      <c r="F32" s="573"/>
      <c r="G32" s="573"/>
      <c r="H32" s="182" t="s">
        <v>118</v>
      </c>
      <c r="I32" s="450" t="str">
        <f>IF($S$23=0,"",$S$23)</f>
        <v/>
      </c>
      <c r="J32" s="404"/>
      <c r="K32" s="435" t="str">
        <f>IF($S$23=0,"",$S$23)</f>
        <v/>
      </c>
      <c r="L32" s="404"/>
      <c r="M32" s="190" t="str">
        <f>IF($S$23=0,"",$S$23)</f>
        <v/>
      </c>
      <c r="N32" s="242"/>
      <c r="O32" s="242"/>
      <c r="P32" s="242"/>
      <c r="Q32" s="190" t="str">
        <f>IF($S$23=0,"",$S$23)</f>
        <v/>
      </c>
      <c r="R32" s="190" t="str">
        <f>IF($S$23=0,"",$S$23)</f>
        <v/>
      </c>
      <c r="S32" s="190" t="str">
        <f>IF($S$23=0,"",$S$23)</f>
        <v/>
      </c>
      <c r="T32" s="190" t="str">
        <f>IF($S$23=0,"",$S$23)</f>
        <v/>
      </c>
      <c r="U32" s="435" t="str">
        <f>IF($S$23=0,"",$S$23)</f>
        <v/>
      </c>
      <c r="V32" s="403"/>
      <c r="W32" s="404"/>
      <c r="X32" s="191" t="str">
        <f>IF($S$23=0,"",$S$23)</f>
        <v/>
      </c>
      <c r="Y32" s="239"/>
      <c r="Z32" s="228"/>
      <c r="AA32" s="229"/>
      <c r="AB32" s="27"/>
      <c r="AC32" s="27"/>
      <c r="AD32" s="27"/>
      <c r="AE32" s="27"/>
      <c r="AF32" s="27"/>
      <c r="AG32" s="29"/>
      <c r="AH32" s="29"/>
      <c r="AI32" s="228"/>
      <c r="AJ32" s="227"/>
      <c r="AK32" s="227"/>
    </row>
    <row r="33" spans="2:37" ht="16.05" customHeight="1" x14ac:dyDescent="0.45">
      <c r="B33" s="425"/>
      <c r="C33" s="424"/>
      <c r="D33" s="424"/>
      <c r="E33" s="443"/>
      <c r="F33" s="405" t="s">
        <v>36</v>
      </c>
      <c r="G33" s="436"/>
      <c r="H33" s="182" t="s">
        <v>119</v>
      </c>
      <c r="I33" s="438"/>
      <c r="J33" s="439"/>
      <c r="K33" s="440"/>
      <c r="L33" s="439"/>
      <c r="M33" s="242"/>
      <c r="N33" s="190" t="str">
        <f>IF($S$24=0,"",$S$24)</f>
        <v/>
      </c>
      <c r="O33" s="190" t="str">
        <f>IF($S$24=0,"",$S$24)</f>
        <v/>
      </c>
      <c r="P33" s="190" t="str">
        <f>IF($S$24=0,"",$S$24)</f>
        <v/>
      </c>
      <c r="Q33" s="242"/>
      <c r="R33" s="242"/>
      <c r="S33" s="242"/>
      <c r="T33" s="242"/>
      <c r="U33" s="440"/>
      <c r="V33" s="440"/>
      <c r="W33" s="440"/>
      <c r="X33" s="194"/>
      <c r="Y33" s="239"/>
      <c r="Z33" s="388"/>
      <c r="AA33" s="389"/>
      <c r="AB33" s="27"/>
      <c r="AC33" s="27"/>
      <c r="AD33" s="27"/>
      <c r="AE33" s="27"/>
      <c r="AF33" s="27"/>
      <c r="AG33" s="29"/>
      <c r="AH33" s="29"/>
      <c r="AI33" s="388"/>
      <c r="AJ33" s="394"/>
      <c r="AK33" s="394"/>
    </row>
    <row r="34" spans="2:37" ht="16.05" customHeight="1" thickBot="1" x14ac:dyDescent="0.5">
      <c r="B34" s="426"/>
      <c r="C34" s="427"/>
      <c r="D34" s="427"/>
      <c r="E34" s="444"/>
      <c r="F34" s="437"/>
      <c r="G34" s="437"/>
      <c r="H34" s="185" t="s">
        <v>120</v>
      </c>
      <c r="I34" s="451" t="str">
        <f>IF($S$25=0,"",S25)</f>
        <v/>
      </c>
      <c r="J34" s="392"/>
      <c r="K34" s="452" t="str">
        <f>IF($S$25=0,"",S25)</f>
        <v/>
      </c>
      <c r="L34" s="392"/>
      <c r="M34" s="236" t="str">
        <f>IF($S$25=0,"",$S$25)</f>
        <v/>
      </c>
      <c r="N34" s="237"/>
      <c r="O34" s="237"/>
      <c r="P34" s="237"/>
      <c r="Q34" s="236" t="str">
        <f>IF($S$25=0,"",$S$25)</f>
        <v/>
      </c>
      <c r="R34" s="236" t="str">
        <f>IF($S$25=0,"",$S$25)</f>
        <v/>
      </c>
      <c r="S34" s="236" t="str">
        <f>IF($S$25=0,"",$S$25)</f>
        <v/>
      </c>
      <c r="T34" s="236" t="str">
        <f>IF($S$25=0,"",$S$25)</f>
        <v/>
      </c>
      <c r="U34" s="452" t="str">
        <f>IF($S$25=0,"",$S$25)</f>
        <v/>
      </c>
      <c r="V34" s="391"/>
      <c r="W34" s="392"/>
      <c r="X34" s="238" t="str">
        <f>IF($S$25=0,"",$S$25)</f>
        <v/>
      </c>
      <c r="Y34" s="239"/>
      <c r="Z34" s="228"/>
      <c r="AA34" s="229"/>
      <c r="AB34" s="27"/>
      <c r="AC34" s="27"/>
      <c r="AD34" s="27"/>
      <c r="AE34" s="27"/>
      <c r="AF34" s="27"/>
      <c r="AG34" s="29"/>
      <c r="AH34" s="29"/>
      <c r="AI34" s="228"/>
      <c r="AJ34" s="227"/>
      <c r="AK34" s="227"/>
    </row>
    <row r="35" spans="2:37" ht="16.05" customHeight="1" thickTop="1" x14ac:dyDescent="0.45">
      <c r="B35" s="412" t="s">
        <v>48</v>
      </c>
      <c r="C35" s="413"/>
      <c r="D35" s="413"/>
      <c r="E35" s="413"/>
      <c r="F35" s="415" t="s">
        <v>121</v>
      </c>
      <c r="G35" s="416"/>
      <c r="H35" s="417"/>
      <c r="I35" s="418"/>
      <c r="J35" s="419"/>
      <c r="K35" s="420"/>
      <c r="L35" s="419"/>
      <c r="M35" s="244"/>
      <c r="N35" s="234">
        <v>27216</v>
      </c>
      <c r="O35" s="234">
        <v>0</v>
      </c>
      <c r="P35" s="234">
        <v>0</v>
      </c>
      <c r="Q35" s="244"/>
      <c r="R35" s="244"/>
      <c r="S35" s="244"/>
      <c r="T35" s="244"/>
      <c r="U35" s="420"/>
      <c r="V35" s="420"/>
      <c r="W35" s="420"/>
      <c r="X35" s="235"/>
      <c r="Y35" s="239"/>
      <c r="Z35" s="388"/>
      <c r="AA35" s="389"/>
      <c r="AB35" s="27"/>
      <c r="AC35" s="27"/>
      <c r="AD35" s="27"/>
      <c r="AE35" s="27"/>
      <c r="AF35" s="27"/>
      <c r="AG35" s="29"/>
      <c r="AH35" s="29"/>
      <c r="AI35" s="393"/>
      <c r="AJ35" s="394"/>
      <c r="AK35" s="394"/>
    </row>
    <row r="36" spans="2:37" ht="16.05" customHeight="1" x14ac:dyDescent="0.45">
      <c r="B36" s="414"/>
      <c r="C36" s="414"/>
      <c r="D36" s="414"/>
      <c r="E36" s="414"/>
      <c r="F36" s="395" t="s">
        <v>122</v>
      </c>
      <c r="G36" s="396"/>
      <c r="H36" s="387"/>
      <c r="I36" s="397">
        <v>0</v>
      </c>
      <c r="J36" s="398"/>
      <c r="K36" s="399">
        <v>0</v>
      </c>
      <c r="L36" s="398"/>
      <c r="M36" s="246">
        <v>27216</v>
      </c>
      <c r="N36" s="175"/>
      <c r="O36" s="175"/>
      <c r="P36" s="175"/>
      <c r="Q36" s="246">
        <v>0</v>
      </c>
      <c r="R36" s="246">
        <v>0</v>
      </c>
      <c r="S36" s="246">
        <v>0</v>
      </c>
      <c r="T36" s="246">
        <v>0</v>
      </c>
      <c r="U36" s="399">
        <v>0</v>
      </c>
      <c r="V36" s="399"/>
      <c r="W36" s="399"/>
      <c r="X36" s="96">
        <v>0</v>
      </c>
      <c r="Y36" s="239"/>
      <c r="Z36" s="388"/>
      <c r="AA36" s="389"/>
      <c r="AB36" s="19"/>
      <c r="AC36" s="27"/>
      <c r="AD36" s="27"/>
      <c r="AE36" s="27"/>
      <c r="AF36" s="27"/>
      <c r="AG36" s="29"/>
      <c r="AH36" s="29"/>
      <c r="AI36" s="393"/>
      <c r="AJ36" s="394"/>
      <c r="AK36" s="394"/>
    </row>
    <row r="37" spans="2:37" ht="16.05" customHeight="1" x14ac:dyDescent="0.45">
      <c r="B37" s="421" t="s">
        <v>49</v>
      </c>
      <c r="C37" s="422"/>
      <c r="D37" s="422"/>
      <c r="E37" s="422"/>
      <c r="F37" s="569" t="s">
        <v>35</v>
      </c>
      <c r="G37" s="570"/>
      <c r="H37" s="184" t="s">
        <v>123</v>
      </c>
      <c r="I37" s="431"/>
      <c r="J37" s="432"/>
      <c r="K37" s="433"/>
      <c r="L37" s="432"/>
      <c r="M37" s="245"/>
      <c r="N37" s="249">
        <v>31752</v>
      </c>
      <c r="O37" s="249">
        <v>0</v>
      </c>
      <c r="P37" s="249">
        <v>0</v>
      </c>
      <c r="Q37" s="245"/>
      <c r="R37" s="245"/>
      <c r="S37" s="245"/>
      <c r="T37" s="245"/>
      <c r="U37" s="434"/>
      <c r="V37" s="434"/>
      <c r="W37" s="434"/>
      <c r="X37" s="177"/>
      <c r="Y37" s="44"/>
      <c r="Z37" s="388" t="s">
        <v>70</v>
      </c>
      <c r="AA37" s="389"/>
      <c r="AB37" s="19"/>
      <c r="AC37" s="27"/>
      <c r="AD37" s="27"/>
      <c r="AE37" s="27"/>
      <c r="AF37" s="27"/>
      <c r="AG37" s="29"/>
      <c r="AH37" s="29"/>
      <c r="AI37" s="393"/>
      <c r="AJ37" s="394"/>
      <c r="AK37" s="394"/>
    </row>
    <row r="38" spans="2:37" ht="16.05" customHeight="1" x14ac:dyDescent="0.45">
      <c r="B38" s="423"/>
      <c r="C38" s="424"/>
      <c r="D38" s="424"/>
      <c r="E38" s="424"/>
      <c r="F38" s="571"/>
      <c r="G38" s="571"/>
      <c r="H38" s="182" t="s">
        <v>124</v>
      </c>
      <c r="I38" s="400">
        <v>0</v>
      </c>
      <c r="J38" s="401"/>
      <c r="K38" s="402">
        <v>0</v>
      </c>
      <c r="L38" s="401"/>
      <c r="M38" s="192">
        <v>0</v>
      </c>
      <c r="N38" s="242"/>
      <c r="O38" s="242"/>
      <c r="P38" s="242"/>
      <c r="Q38" s="192">
        <v>0</v>
      </c>
      <c r="R38" s="192">
        <v>0</v>
      </c>
      <c r="S38" s="192">
        <v>0</v>
      </c>
      <c r="T38" s="192">
        <v>0</v>
      </c>
      <c r="U38" s="402">
        <v>268740</v>
      </c>
      <c r="V38" s="403"/>
      <c r="W38" s="404"/>
      <c r="X38" s="193">
        <v>0</v>
      </c>
      <c r="Y38" s="44"/>
      <c r="Z38" s="58" t="str">
        <f>IF((Y47+Y48)=0,"",(Y47+Y48))</f>
        <v/>
      </c>
      <c r="AA38" s="228" t="s">
        <v>27</v>
      </c>
      <c r="AB38" s="19"/>
      <c r="AC38" s="27"/>
      <c r="AD38" s="27"/>
      <c r="AE38" s="27"/>
      <c r="AF38" s="27"/>
      <c r="AG38" s="29"/>
      <c r="AH38" s="29"/>
      <c r="AI38" s="226"/>
      <c r="AJ38" s="227"/>
      <c r="AK38" s="227"/>
    </row>
    <row r="39" spans="2:37" ht="16.05" customHeight="1" x14ac:dyDescent="0.45">
      <c r="B39" s="425"/>
      <c r="C39" s="424"/>
      <c r="D39" s="424"/>
      <c r="E39" s="424"/>
      <c r="F39" s="405" t="s">
        <v>36</v>
      </c>
      <c r="G39" s="406"/>
      <c r="H39" s="182" t="s">
        <v>125</v>
      </c>
      <c r="I39" s="408"/>
      <c r="J39" s="409"/>
      <c r="K39" s="410"/>
      <c r="L39" s="409"/>
      <c r="M39" s="247"/>
      <c r="N39" s="192">
        <v>31752</v>
      </c>
      <c r="O39" s="192">
        <v>0</v>
      </c>
      <c r="P39" s="192">
        <v>0</v>
      </c>
      <c r="Q39" s="247"/>
      <c r="R39" s="247"/>
      <c r="S39" s="247"/>
      <c r="T39" s="247"/>
      <c r="U39" s="410"/>
      <c r="V39" s="410"/>
      <c r="W39" s="410"/>
      <c r="X39" s="195"/>
      <c r="Y39" s="239"/>
      <c r="Z39" s="228"/>
      <c r="AA39" s="228"/>
      <c r="AB39" s="27"/>
      <c r="AC39" s="27"/>
      <c r="AD39" s="27"/>
      <c r="AE39" s="27"/>
      <c r="AF39" s="27"/>
      <c r="AG39" s="29"/>
      <c r="AH39" s="29"/>
    </row>
    <row r="40" spans="2:37" ht="16.05" customHeight="1" thickBot="1" x14ac:dyDescent="0.5">
      <c r="B40" s="426"/>
      <c r="C40" s="427"/>
      <c r="D40" s="427"/>
      <c r="E40" s="427"/>
      <c r="F40" s="407"/>
      <c r="G40" s="407"/>
      <c r="H40" s="185" t="s">
        <v>126</v>
      </c>
      <c r="I40" s="411">
        <v>0</v>
      </c>
      <c r="J40" s="392"/>
      <c r="K40" s="390">
        <v>0</v>
      </c>
      <c r="L40" s="392"/>
      <c r="M40" s="186">
        <v>63504</v>
      </c>
      <c r="N40" s="242"/>
      <c r="O40" s="242"/>
      <c r="P40" s="242"/>
      <c r="Q40" s="186">
        <v>0</v>
      </c>
      <c r="R40" s="186">
        <v>0</v>
      </c>
      <c r="S40" s="186">
        <v>0</v>
      </c>
      <c r="T40" s="186">
        <v>0</v>
      </c>
      <c r="U40" s="390">
        <v>0</v>
      </c>
      <c r="V40" s="391"/>
      <c r="W40" s="392"/>
      <c r="X40" s="187">
        <v>0</v>
      </c>
      <c r="Y40" s="239"/>
      <c r="Z40" s="228" t="s">
        <v>69</v>
      </c>
      <c r="AA40" s="228"/>
      <c r="AB40" s="27"/>
      <c r="AC40" s="27"/>
      <c r="AD40" s="27"/>
      <c r="AE40" s="27"/>
      <c r="AF40" s="27"/>
      <c r="AG40" s="29"/>
      <c r="AH40" s="29"/>
    </row>
    <row r="41" spans="2:37" ht="16.05" customHeight="1" thickTop="1" thickBot="1" x14ac:dyDescent="0.5">
      <c r="B41" s="367" t="s">
        <v>127</v>
      </c>
      <c r="C41" s="368"/>
      <c r="D41" s="368"/>
      <c r="E41" s="368"/>
      <c r="F41" s="368"/>
      <c r="G41" s="368"/>
      <c r="H41" s="369"/>
      <c r="I41" s="370" t="str">
        <f>IF((ROUNDDOWN((I29*I35)+(I30*I36)+(I31*I37)+(I32*I38)+(I33*I39)+(I34*I40),0))=0,"",(ROUNDDOWN((I29*I35)+(I30*I36)+(I31*I37)+(I32*I38)+(I33*I39)+(I34*I40),0)))</f>
        <v/>
      </c>
      <c r="J41" s="371"/>
      <c r="K41" s="372" t="str">
        <f>IF((ROUNDDOWN((K29*K35)+(K30*K36)+(K31*K37)+(K32*K38)+(K33*K39)+(K34*K40),0))=0,"",(ROUNDDOWN((K29*K35)+(K30*K36)+(K31*K37)+(K32*K38)+(K33*K39)+(K34*K40),0)))</f>
        <v/>
      </c>
      <c r="L41" s="373"/>
      <c r="M41" s="248" t="str">
        <f t="shared" ref="M41:U41" si="0">IF((ROUNDDOWN((M29*M35)+(M30*M36)+(M31*M37)+(M32*M38)+(M33*M39)+(M34*M40),0))=0,"",(ROUNDDOWN((M29*M35)+(M30*M36)+(M31*M37)+(M32*M38)+(M33*M39)+(M34*M40),0)))</f>
        <v/>
      </c>
      <c r="N41" s="248" t="str">
        <f t="shared" si="0"/>
        <v/>
      </c>
      <c r="O41" s="250" t="str">
        <f t="shared" si="0"/>
        <v/>
      </c>
      <c r="P41" s="250" t="str">
        <f t="shared" si="0"/>
        <v/>
      </c>
      <c r="Q41" s="250" t="str">
        <f t="shared" si="0"/>
        <v/>
      </c>
      <c r="R41" s="250" t="str">
        <f t="shared" si="0"/>
        <v/>
      </c>
      <c r="S41" s="250" t="str">
        <f t="shared" si="0"/>
        <v/>
      </c>
      <c r="T41" s="250" t="str">
        <f t="shared" si="0"/>
        <v/>
      </c>
      <c r="U41" s="374" t="str">
        <f t="shared" si="0"/>
        <v/>
      </c>
      <c r="V41" s="374"/>
      <c r="W41" s="374"/>
      <c r="X41" s="200" t="str">
        <f>IF((ROUNDDOWN((X29*X35)+(X30*X36)+(X31*X37)+(X32*X38)+(X33*X39)+(X34*X40),0))=0,"",(ROUNDDOWN((X29*X35)+(X30*X36)+(X31*X37)+(X32*X38)+(X33*X39)+(X34*X40),0)))</f>
        <v/>
      </c>
      <c r="Y41" s="239"/>
      <c r="Z41" s="58" t="str">
        <f>IF((Z38-Z44)=0,"",(Z38-Z44))</f>
        <v/>
      </c>
      <c r="AA41" s="228" t="s">
        <v>27</v>
      </c>
      <c r="AB41" s="27"/>
      <c r="AC41" s="27"/>
      <c r="AD41" s="27"/>
      <c r="AE41" s="27"/>
      <c r="AF41" s="27"/>
      <c r="AG41" s="29"/>
      <c r="AH41" s="29"/>
    </row>
    <row r="42" spans="2:37" ht="16.05" customHeight="1" thickTop="1" x14ac:dyDescent="0.45">
      <c r="B42" s="375" t="s">
        <v>62</v>
      </c>
      <c r="C42" s="376"/>
      <c r="D42" s="376"/>
      <c r="E42" s="377"/>
      <c r="F42" s="322" t="s">
        <v>64</v>
      </c>
      <c r="G42" s="378"/>
      <c r="H42" s="379"/>
      <c r="I42" s="380" t="str">
        <f>IF($I$17="","",IF(I36&gt;0,$I$17,0))</f>
        <v/>
      </c>
      <c r="J42" s="381">
        <f t="shared" ref="J42:L42" si="1">IF(SUM(J35:J36)&gt;0,$I$17,0)</f>
        <v>0</v>
      </c>
      <c r="K42" s="328" t="str">
        <f>IF($I$17="","",IF(K36&gt;0,$I$17,0))</f>
        <v/>
      </c>
      <c r="L42" s="381">
        <f t="shared" si="1"/>
        <v>0</v>
      </c>
      <c r="M42" s="248" t="str">
        <f>IF($I$17="","",IF(M36&gt;0,$I$17,0))</f>
        <v/>
      </c>
      <c r="N42" s="248" t="str">
        <f>IF($I$17="","",IF(N35&gt;0,$I$17,0))</f>
        <v/>
      </c>
      <c r="O42" s="248" t="str">
        <f>IF($I$17="","",IF(O35&gt;0,$I$17,0))</f>
        <v/>
      </c>
      <c r="P42" s="248" t="str">
        <f>IF($I$17="","",IF(P35&gt;0,$I$17,0))</f>
        <v/>
      </c>
      <c r="Q42" s="248" t="str">
        <f>IF($I$17="","",IF(Q36&gt;0,$I$17,0))</f>
        <v/>
      </c>
      <c r="R42" s="248" t="str">
        <f>IF($I$17="","",IF(R36&gt;0,$I$17,0))</f>
        <v/>
      </c>
      <c r="S42" s="248" t="str">
        <f>IF($I$17="","",IF(S36&gt;0,$I$17,0))</f>
        <v/>
      </c>
      <c r="T42" s="248" t="str">
        <f>IF($I$17="","",IF(T36&gt;0,$I$17,0))</f>
        <v/>
      </c>
      <c r="U42" s="382" t="str">
        <f>IF($I$17="","",IF(U36&gt;0,$I$17,0))</f>
        <v/>
      </c>
      <c r="V42" s="383"/>
      <c r="W42" s="384"/>
      <c r="X42" s="251" t="str">
        <f>IF($I$17="","",IF(X36&gt;0,$I$17,0))</f>
        <v/>
      </c>
      <c r="Y42" s="239"/>
      <c r="Z42" s="20"/>
      <c r="AA42" s="20"/>
      <c r="AB42" s="20"/>
      <c r="AC42" s="29"/>
      <c r="AD42" s="29"/>
      <c r="AE42" s="29"/>
      <c r="AF42" s="29"/>
      <c r="AG42" s="29"/>
      <c r="AH42" s="29"/>
    </row>
    <row r="43" spans="2:37" ht="16.05" customHeight="1" thickBot="1" x14ac:dyDescent="0.5">
      <c r="B43" s="351"/>
      <c r="C43" s="352"/>
      <c r="D43" s="352"/>
      <c r="E43" s="353"/>
      <c r="F43" s="385" t="s">
        <v>65</v>
      </c>
      <c r="G43" s="386"/>
      <c r="H43" s="387"/>
      <c r="I43" s="347" t="str">
        <f>IF($I$18="","",IF(I36=0,$I$18,0))</f>
        <v/>
      </c>
      <c r="J43" s="338" t="str">
        <f t="shared" ref="J43:L43" si="2">IF(J36=0,$I$18,0)</f>
        <v/>
      </c>
      <c r="K43" s="337" t="str">
        <f>IF($I$18="","",IF(K36=0,$I$18,0))</f>
        <v/>
      </c>
      <c r="L43" s="338" t="str">
        <f t="shared" si="2"/>
        <v/>
      </c>
      <c r="M43" s="246" t="str">
        <f>IF($I$18="","",IF(M36=0,$I$18,0))</f>
        <v/>
      </c>
      <c r="N43" s="246" t="str">
        <f>IF($I$18="","",IF(N35=0,$I$18,0))</f>
        <v/>
      </c>
      <c r="O43" s="246" t="str">
        <f>IF($I$18="","",IF(O35=0,$I$18,0))</f>
        <v/>
      </c>
      <c r="P43" s="246" t="str">
        <f>IF($I$18="","",IF(P35=0,$I$18,0))</f>
        <v/>
      </c>
      <c r="Q43" s="246" t="str">
        <f>IF($I$18="","",IF(Q36=0,$I$18,0))</f>
        <v/>
      </c>
      <c r="R43" s="246" t="str">
        <f>IF($I$18="","",IF(R36=0,$I$18,0))</f>
        <v/>
      </c>
      <c r="S43" s="246" t="str">
        <f>IF($I$18="","",IF(S36=0,$I$18,0))</f>
        <v/>
      </c>
      <c r="T43" s="246" t="str">
        <f>IF($I$18="","",IF(T36=0,$I$18,0))</f>
        <v/>
      </c>
      <c r="U43" s="348" t="str">
        <f>IF($I$18="","",IF(U36=0,$I$18,0))</f>
        <v/>
      </c>
      <c r="V43" s="349" t="str">
        <f t="shared" ref="V43:W43" si="3">IF($I$18="","",IF(V36=0,$I$18,0))</f>
        <v/>
      </c>
      <c r="W43" s="350" t="str">
        <f t="shared" si="3"/>
        <v/>
      </c>
      <c r="X43" s="96" t="str">
        <f>IF($I$18="","",IF(X36=0,$I$18,0))</f>
        <v/>
      </c>
      <c r="Y43" s="239"/>
      <c r="Z43" s="49" t="s">
        <v>76</v>
      </c>
      <c r="AA43" s="20"/>
      <c r="AB43" s="20"/>
      <c r="AC43" s="29"/>
      <c r="AD43" s="29"/>
      <c r="AE43" s="29"/>
      <c r="AF43" s="29"/>
      <c r="AG43" s="29"/>
      <c r="AH43" s="29"/>
    </row>
    <row r="44" spans="2:37" ht="16.05" customHeight="1" thickBot="1" x14ac:dyDescent="0.5">
      <c r="B44" s="351" t="s">
        <v>63</v>
      </c>
      <c r="C44" s="352"/>
      <c r="D44" s="352"/>
      <c r="E44" s="353"/>
      <c r="F44" s="357" t="s">
        <v>64</v>
      </c>
      <c r="G44" s="358"/>
      <c r="H44" s="359"/>
      <c r="I44" s="360" t="str">
        <f>IF($T$17="","",IF(I38+I40&gt;0,$T$17,0))</f>
        <v/>
      </c>
      <c r="J44" s="361"/>
      <c r="K44" s="362" t="str">
        <f>IF($T$17="","",IF(K38+K40&gt;0,$T$17,0))</f>
        <v/>
      </c>
      <c r="L44" s="361"/>
      <c r="M44" s="249" t="str">
        <f t="shared" ref="M44" si="4">IF($T$17="","",IF(M38+M40&gt;0,$T$17,0))</f>
        <v/>
      </c>
      <c r="N44" s="249" t="str">
        <f>IF($T$17="","",IF(N37+N39&gt;0,$T$17,0))</f>
        <v/>
      </c>
      <c r="O44" s="249" t="str">
        <f>IF($T$17="","",IF(O37+O39&gt;0,$T$17,0))</f>
        <v/>
      </c>
      <c r="P44" s="249" t="str">
        <f>IF($T$17="","",IF(P37+P39&gt;0,$T$17,0))</f>
        <v/>
      </c>
      <c r="Q44" s="249" t="str">
        <f t="shared" ref="Q44:S44" si="5">IF($T$17="","",IF(Q38+Q40&gt;0,$T$17,0))</f>
        <v/>
      </c>
      <c r="R44" s="249" t="str">
        <f t="shared" si="5"/>
        <v/>
      </c>
      <c r="S44" s="249" t="str">
        <f t="shared" si="5"/>
        <v/>
      </c>
      <c r="T44" s="249" t="str">
        <f>IF($T$17="","",IF(T38+T40&gt;0,$T$17,0))</f>
        <v/>
      </c>
      <c r="U44" s="362" t="str">
        <f>IF($T$17="","",IF(U38+U40&gt;0,$T$17,0))</f>
        <v/>
      </c>
      <c r="V44" s="363">
        <f t="shared" ref="V44:W44" si="6">IF(V38+V40&gt;0,$T$17,0)</f>
        <v>0</v>
      </c>
      <c r="W44" s="361">
        <f t="shared" si="6"/>
        <v>0</v>
      </c>
      <c r="X44" s="252" t="str">
        <f>IF($T$17="","",IF(X38+X40&gt;0,$T$17,0))</f>
        <v/>
      </c>
      <c r="Y44" s="43"/>
      <c r="Z44" s="263" t="str">
        <f>IF((ROUNDUP(Z38/1.1,0))=0,"",(ROUNDUP(Z38/1.1,0)))</f>
        <v/>
      </c>
      <c r="AA44" s="45" t="s">
        <v>27</v>
      </c>
      <c r="AB44" s="45"/>
    </row>
    <row r="45" spans="2:37" ht="16.05" customHeight="1" x14ac:dyDescent="0.45">
      <c r="B45" s="354"/>
      <c r="C45" s="355"/>
      <c r="D45" s="355"/>
      <c r="E45" s="356"/>
      <c r="F45" s="364" t="s">
        <v>65</v>
      </c>
      <c r="G45" s="365"/>
      <c r="H45" s="366"/>
      <c r="I45" s="347" t="str">
        <f>IF($T$18="","",IF(I38+I40=0,$T$18,0))</f>
        <v/>
      </c>
      <c r="J45" s="338"/>
      <c r="K45" s="337" t="str">
        <f>IF($T$18="","",IF(K38+K40=0,$T$18,0))</f>
        <v/>
      </c>
      <c r="L45" s="338"/>
      <c r="M45" s="234" t="str">
        <f>IF($T$18="","",IF(M38+M40=0,$T$18,0))</f>
        <v/>
      </c>
      <c r="N45" s="234" t="str">
        <f>IF($T$18="","",IF(N37+N39=0,$T$18,0))</f>
        <v/>
      </c>
      <c r="O45" s="234" t="str">
        <f>IF($T$18="","",IF(O37+O39=0,$T$18,0))</f>
        <v/>
      </c>
      <c r="P45" s="234" t="str">
        <f>IF($T$18="","",IF(P37+P39=0,$T$18,0))</f>
        <v/>
      </c>
      <c r="Q45" s="234" t="str">
        <f>IF($T$18="","",IF(Q38+Q40=0,$T$18,0))</f>
        <v/>
      </c>
      <c r="R45" s="234" t="str">
        <f>IF($T$18="","",IF(R38+R40=0,$T$18,0))</f>
        <v/>
      </c>
      <c r="S45" s="234" t="str">
        <f>IF($T$18="","",IF(S38+S40=0,$T$18,0))</f>
        <v/>
      </c>
      <c r="T45" s="234" t="str">
        <f>IF($T$18="","",IF(T38+T40=0,$T$18,0))</f>
        <v/>
      </c>
      <c r="U45" s="337" t="str">
        <f>IF($T$18="","",IF(U38+U40=0,$T$18,0))</f>
        <v/>
      </c>
      <c r="V45" s="339" t="str">
        <f t="shared" ref="V45:W45" si="7">IF(V38+V40=0,$T$18,0)</f>
        <v/>
      </c>
      <c r="W45" s="338" t="str">
        <f t="shared" si="7"/>
        <v/>
      </c>
      <c r="X45" s="253" t="str">
        <f>IF($T$18="","",IF(X38+X40=0,$T$18,0))</f>
        <v/>
      </c>
      <c r="Y45" s="43"/>
      <c r="Z45" s="50" t="s">
        <v>67</v>
      </c>
      <c r="AA45" s="45"/>
      <c r="AB45" s="45"/>
    </row>
    <row r="46" spans="2:37" ht="16.05" customHeight="1" thickBot="1" x14ac:dyDescent="0.4">
      <c r="B46" s="340" t="s">
        <v>129</v>
      </c>
      <c r="C46" s="341"/>
      <c r="D46" s="341"/>
      <c r="E46" s="341"/>
      <c r="F46" s="341"/>
      <c r="G46" s="341"/>
      <c r="H46" s="342"/>
      <c r="I46" s="343" t="str">
        <f>AA17</f>
        <v/>
      </c>
      <c r="J46" s="344"/>
      <c r="K46" s="345" t="str">
        <f>AA17</f>
        <v/>
      </c>
      <c r="L46" s="344"/>
      <c r="M46" s="254" t="str">
        <f>AA17</f>
        <v/>
      </c>
      <c r="N46" s="254" t="str">
        <f>AA17</f>
        <v/>
      </c>
      <c r="O46" s="254" t="str">
        <f>AA17</f>
        <v/>
      </c>
      <c r="P46" s="254" t="str">
        <f>AA17</f>
        <v/>
      </c>
      <c r="Q46" s="254" t="str">
        <f>AA17</f>
        <v/>
      </c>
      <c r="R46" s="254" t="str">
        <f>AA17</f>
        <v/>
      </c>
      <c r="S46" s="254" t="str">
        <f>AA17</f>
        <v/>
      </c>
      <c r="T46" s="254" t="str">
        <f>AA17</f>
        <v/>
      </c>
      <c r="U46" s="345" t="str">
        <f>AA17</f>
        <v/>
      </c>
      <c r="V46" s="346"/>
      <c r="W46" s="344"/>
      <c r="X46" s="255" t="str">
        <f>AA17</f>
        <v/>
      </c>
      <c r="Y46" s="256" t="s">
        <v>17</v>
      </c>
      <c r="Z46" s="50" t="s">
        <v>68</v>
      </c>
      <c r="AA46" s="45"/>
      <c r="AB46" s="45"/>
    </row>
    <row r="47" spans="2:37" ht="16.05" customHeight="1" thickTop="1" x14ac:dyDescent="0.45">
      <c r="B47" s="318" t="s">
        <v>66</v>
      </c>
      <c r="C47" s="319"/>
      <c r="D47" s="319"/>
      <c r="E47" s="319"/>
      <c r="F47" s="322" t="s">
        <v>137</v>
      </c>
      <c r="G47" s="323"/>
      <c r="H47" s="324"/>
      <c r="I47" s="325" t="str">
        <f>IF((SUM(I41:I46))=0,"",(SUM(I41:I46)))</f>
        <v/>
      </c>
      <c r="J47" s="326"/>
      <c r="K47" s="327" t="str">
        <f>IF((SUM(K41:K46))=0,"",(SUM(K41:K46)))</f>
        <v/>
      </c>
      <c r="L47" s="326"/>
      <c r="M47" s="257" t="str">
        <f t="shared" ref="M47:U47" si="8">IF((SUM(M41:M46))=0,"",(SUM(M41:M46)))</f>
        <v/>
      </c>
      <c r="N47" s="257" t="str">
        <f t="shared" si="8"/>
        <v/>
      </c>
      <c r="O47" s="257" t="str">
        <f t="shared" si="8"/>
        <v/>
      </c>
      <c r="P47" s="257" t="str">
        <f t="shared" si="8"/>
        <v/>
      </c>
      <c r="Q47" s="257" t="str">
        <f t="shared" si="8"/>
        <v/>
      </c>
      <c r="R47" s="257" t="str">
        <f t="shared" si="8"/>
        <v/>
      </c>
      <c r="S47" s="257" t="str">
        <f t="shared" si="8"/>
        <v/>
      </c>
      <c r="T47" s="257" t="str">
        <f t="shared" si="8"/>
        <v/>
      </c>
      <c r="U47" s="328" t="str">
        <f t="shared" si="8"/>
        <v/>
      </c>
      <c r="V47" s="329"/>
      <c r="W47" s="330"/>
      <c r="X47" s="258" t="str">
        <f>IF((SUM(X41:X46))=0,"",(SUM(X41:X46)))</f>
        <v/>
      </c>
      <c r="Y47" s="259" t="str">
        <f>IF((SUM(I47:X47))=0,"",(SUM(I47:X47)))</f>
        <v/>
      </c>
      <c r="Z47" s="50"/>
      <c r="AA47" s="45"/>
      <c r="AB47" s="45"/>
    </row>
    <row r="48" spans="2:37" ht="16.05" customHeight="1" x14ac:dyDescent="0.45">
      <c r="B48" s="320"/>
      <c r="C48" s="321"/>
      <c r="D48" s="321"/>
      <c r="E48" s="321"/>
      <c r="F48" s="331" t="s">
        <v>138</v>
      </c>
      <c r="G48" s="332"/>
      <c r="H48" s="333"/>
      <c r="I48" s="334" t="str">
        <f>IF((SUM(I41:I46))=0,"",(SUM(I41:I46)))</f>
        <v/>
      </c>
      <c r="J48" s="335"/>
      <c r="K48" s="336" t="str">
        <f>IF((SUM(K41:K46))=0,"",(SUM(K41:K46)))</f>
        <v/>
      </c>
      <c r="L48" s="335"/>
      <c r="M48" s="260" t="str">
        <f t="shared" ref="M48:U48" si="9">IF((SUM(M41:M46))=0,"",(SUM(M41:M46)))</f>
        <v/>
      </c>
      <c r="N48" s="260" t="str">
        <f t="shared" si="9"/>
        <v/>
      </c>
      <c r="O48" s="260" t="str">
        <f t="shared" si="9"/>
        <v/>
      </c>
      <c r="P48" s="260" t="str">
        <f t="shared" si="9"/>
        <v/>
      </c>
      <c r="Q48" s="260" t="str">
        <f t="shared" si="9"/>
        <v/>
      </c>
      <c r="R48" s="260" t="str">
        <f t="shared" si="9"/>
        <v/>
      </c>
      <c r="S48" s="260" t="str">
        <f t="shared" si="9"/>
        <v/>
      </c>
      <c r="T48" s="260" t="str">
        <f t="shared" si="9"/>
        <v/>
      </c>
      <c r="U48" s="336" t="str">
        <f t="shared" si="9"/>
        <v/>
      </c>
      <c r="V48" s="335"/>
      <c r="W48" s="335"/>
      <c r="X48" s="261" t="str">
        <f>IF((SUM(X41:X46))=0,"",(SUM(X41:X46)))</f>
        <v/>
      </c>
      <c r="Y48" s="262" t="str">
        <f>IF((SUM(I48:X48))=0,"",(SUM(I48:X48)))</f>
        <v/>
      </c>
      <c r="Z48" s="50"/>
      <c r="AA48" s="45"/>
      <c r="AB48" s="45"/>
    </row>
    <row r="49" spans="2:28" x14ac:dyDescent="0.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0" spans="2:28" x14ac:dyDescent="0.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2:28" x14ac:dyDescent="0.45">
      <c r="Z51" s="97"/>
    </row>
    <row r="52" spans="2:28" x14ac:dyDescent="0.45">
      <c r="Z52" s="97"/>
    </row>
  </sheetData>
  <mergeCells count="153">
    <mergeCell ref="B2:AA2"/>
    <mergeCell ref="B3:H3"/>
    <mergeCell ref="I3:P3"/>
    <mergeCell ref="B4:H4"/>
    <mergeCell ref="I4:P4"/>
    <mergeCell ref="B8:AE8"/>
    <mergeCell ref="B9:AA9"/>
    <mergeCell ref="D16:E16"/>
    <mergeCell ref="F16:G16"/>
    <mergeCell ref="I16:J16"/>
    <mergeCell ref="L16:M16"/>
    <mergeCell ref="N16:O16"/>
    <mergeCell ref="P16:Q16"/>
    <mergeCell ref="R16:S16"/>
    <mergeCell ref="T16:U16"/>
    <mergeCell ref="W16:X16"/>
    <mergeCell ref="Y16:Z16"/>
    <mergeCell ref="B17:B18"/>
    <mergeCell ref="D17:E17"/>
    <mergeCell ref="F17:G17"/>
    <mergeCell ref="I17:J17"/>
    <mergeCell ref="L17:M18"/>
    <mergeCell ref="N17:O17"/>
    <mergeCell ref="P17:Q17"/>
    <mergeCell ref="R17:S17"/>
    <mergeCell ref="T17:U17"/>
    <mergeCell ref="W17:X17"/>
    <mergeCell ref="Y17:Z17"/>
    <mergeCell ref="D18:E18"/>
    <mergeCell ref="F18:G18"/>
    <mergeCell ref="I18:J18"/>
    <mergeCell ref="N18:O18"/>
    <mergeCell ref="P18:Q18"/>
    <mergeCell ref="R18:S18"/>
    <mergeCell ref="T18:U18"/>
    <mergeCell ref="Q25:R25"/>
    <mergeCell ref="S25:T25"/>
    <mergeCell ref="B28:H28"/>
    <mergeCell ref="I28:J28"/>
    <mergeCell ref="K28:L28"/>
    <mergeCell ref="U28:W28"/>
    <mergeCell ref="Q22:R22"/>
    <mergeCell ref="S22:T22"/>
    <mergeCell ref="Q23:R23"/>
    <mergeCell ref="S23:T23"/>
    <mergeCell ref="D24:F25"/>
    <mergeCell ref="G24:I25"/>
    <mergeCell ref="J24:J25"/>
    <mergeCell ref="O24:P25"/>
    <mergeCell ref="Q24:R24"/>
    <mergeCell ref="S24:T24"/>
    <mergeCell ref="B22:C25"/>
    <mergeCell ref="D22:F23"/>
    <mergeCell ref="G22:I23"/>
    <mergeCell ref="J22:J23"/>
    <mergeCell ref="L22:N25"/>
    <mergeCell ref="O22:P23"/>
    <mergeCell ref="AI28:AK28"/>
    <mergeCell ref="B29:E30"/>
    <mergeCell ref="F29:H29"/>
    <mergeCell ref="I29:J29"/>
    <mergeCell ref="K29:L29"/>
    <mergeCell ref="U29:W29"/>
    <mergeCell ref="AI29:AK29"/>
    <mergeCell ref="F30:H30"/>
    <mergeCell ref="I30:J30"/>
    <mergeCell ref="K30:L30"/>
    <mergeCell ref="K32:L32"/>
    <mergeCell ref="U32:W32"/>
    <mergeCell ref="F33:G34"/>
    <mergeCell ref="I33:J33"/>
    <mergeCell ref="K33:L33"/>
    <mergeCell ref="U33:W33"/>
    <mergeCell ref="U30:W30"/>
    <mergeCell ref="AI30:AK30"/>
    <mergeCell ref="B31:E34"/>
    <mergeCell ref="F31:G32"/>
    <mergeCell ref="I31:J31"/>
    <mergeCell ref="K31:L31"/>
    <mergeCell ref="U31:W31"/>
    <mergeCell ref="Z31:AA31"/>
    <mergeCell ref="AI31:AK31"/>
    <mergeCell ref="I32:J32"/>
    <mergeCell ref="Z33:AA33"/>
    <mergeCell ref="AI33:AK33"/>
    <mergeCell ref="I34:J34"/>
    <mergeCell ref="K34:L34"/>
    <mergeCell ref="U34:W34"/>
    <mergeCell ref="B35:E36"/>
    <mergeCell ref="F35:H35"/>
    <mergeCell ref="I35:J35"/>
    <mergeCell ref="K35:L35"/>
    <mergeCell ref="U35:W35"/>
    <mergeCell ref="B37:E40"/>
    <mergeCell ref="F37:G38"/>
    <mergeCell ref="I37:J37"/>
    <mergeCell ref="K37:L37"/>
    <mergeCell ref="U37:W37"/>
    <mergeCell ref="Z37:AA37"/>
    <mergeCell ref="U40:W40"/>
    <mergeCell ref="Z35:AA35"/>
    <mergeCell ref="AI35:AK35"/>
    <mergeCell ref="F36:H36"/>
    <mergeCell ref="I36:J36"/>
    <mergeCell ref="K36:L36"/>
    <mergeCell ref="U36:W36"/>
    <mergeCell ref="Z36:AA36"/>
    <mergeCell ref="AI36:AK36"/>
    <mergeCell ref="AI37:AK37"/>
    <mergeCell ref="I38:J38"/>
    <mergeCell ref="K38:L38"/>
    <mergeCell ref="U38:W38"/>
    <mergeCell ref="F39:G40"/>
    <mergeCell ref="I39:J39"/>
    <mergeCell ref="K39:L39"/>
    <mergeCell ref="U39:W39"/>
    <mergeCell ref="I40:J40"/>
    <mergeCell ref="K40:L40"/>
    <mergeCell ref="B41:H41"/>
    <mergeCell ref="I41:J41"/>
    <mergeCell ref="K41:L41"/>
    <mergeCell ref="U41:W41"/>
    <mergeCell ref="B42:E43"/>
    <mergeCell ref="F42:H42"/>
    <mergeCell ref="I42:J42"/>
    <mergeCell ref="K42:L42"/>
    <mergeCell ref="U42:W42"/>
    <mergeCell ref="F43:H43"/>
    <mergeCell ref="K45:L45"/>
    <mergeCell ref="U45:W45"/>
    <mergeCell ref="B46:H46"/>
    <mergeCell ref="I46:J46"/>
    <mergeCell ref="K46:L46"/>
    <mergeCell ref="U46:W46"/>
    <mergeCell ref="I43:J43"/>
    <mergeCell ref="K43:L43"/>
    <mergeCell ref="U43:W43"/>
    <mergeCell ref="B44:E45"/>
    <mergeCell ref="F44:H44"/>
    <mergeCell ref="I44:J44"/>
    <mergeCell ref="K44:L44"/>
    <mergeCell ref="U44:W44"/>
    <mergeCell ref="F45:H45"/>
    <mergeCell ref="I45:J45"/>
    <mergeCell ref="B47:E48"/>
    <mergeCell ref="F47:H47"/>
    <mergeCell ref="I47:J47"/>
    <mergeCell ref="K47:L47"/>
    <mergeCell ref="U47:W47"/>
    <mergeCell ref="F48:H48"/>
    <mergeCell ref="I48:J48"/>
    <mergeCell ref="K48:L48"/>
    <mergeCell ref="U48:W48"/>
  </mergeCells>
  <phoneticPr fontId="1"/>
  <pageMargins left="0.70866141732283472" right="0.70866141732283472" top="0.35433070866141736" bottom="0.15748031496062992" header="0.31496062992125984" footer="0.31496062992125984"/>
  <pageSetup paperSize="9" scale="78" orientation="landscape" cellComments="asDisplayed" r:id="rId1"/>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1:AK52"/>
  <sheetViews>
    <sheetView view="pageBreakPreview" zoomScale="110" zoomScaleNormal="100" zoomScaleSheetLayoutView="110" workbookViewId="0">
      <selection activeCell="L21" sqref="L21"/>
    </sheetView>
  </sheetViews>
  <sheetFormatPr defaultRowHeight="18" x14ac:dyDescent="0.45"/>
  <cols>
    <col min="1" max="1" width="0.5" customWidth="1"/>
    <col min="2" max="2" width="10.3984375" customWidth="1"/>
    <col min="3" max="3" width="9.19921875" bestFit="1" customWidth="1"/>
    <col min="4" max="5" width="5" customWidth="1"/>
    <col min="6" max="6" width="5.69921875" customWidth="1"/>
    <col min="7" max="7" width="1.3984375" customWidth="1"/>
    <col min="8" max="8" width="7.19921875" customWidth="1"/>
    <col min="9" max="9" width="5.69921875" customWidth="1"/>
    <col min="10" max="10" width="2.796875" customWidth="1"/>
    <col min="11" max="11" width="1.3984375" customWidth="1"/>
    <col min="12" max="13" width="5.59765625" customWidth="1"/>
    <col min="14" max="14" width="6.19921875" customWidth="1"/>
    <col min="15" max="15" width="5.59765625" customWidth="1"/>
    <col min="16" max="16" width="7.69921875" customWidth="1"/>
    <col min="17" max="17" width="6.796875" customWidth="1"/>
    <col min="18" max="19" width="5.59765625" customWidth="1"/>
    <col min="20" max="20" width="6.796875" customWidth="1"/>
    <col min="21" max="21" width="2.796875" customWidth="1"/>
    <col min="22" max="22" width="1.59765625" customWidth="1"/>
    <col min="23" max="23" width="4.296875" customWidth="1"/>
    <col min="24" max="24" width="5.59765625" customWidth="1"/>
    <col min="25" max="25" width="7.59765625" customWidth="1"/>
    <col min="26" max="26" width="8.19921875" customWidth="1"/>
    <col min="27" max="27" width="8.796875" customWidth="1"/>
    <col min="28" max="29" width="5.09765625" bestFit="1" customWidth="1"/>
    <col min="30" max="30" width="6" bestFit="1" customWidth="1"/>
    <col min="31" max="31" width="5.09765625" bestFit="1" customWidth="1"/>
    <col min="32" max="32" width="6.59765625" bestFit="1" customWidth="1"/>
  </cols>
  <sheetData>
    <row r="1" spans="2:33" ht="3" customHeight="1" x14ac:dyDescent="0.45"/>
    <row r="2" spans="2:33" ht="18" customHeight="1" x14ac:dyDescent="0.45">
      <c r="B2" s="486" t="s">
        <v>25</v>
      </c>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23"/>
      <c r="AC2" s="223"/>
      <c r="AD2" s="223"/>
      <c r="AE2" s="223"/>
      <c r="AF2" s="223"/>
    </row>
    <row r="3" spans="2:33" ht="12" customHeight="1" x14ac:dyDescent="0.45">
      <c r="B3" s="487" t="s">
        <v>21</v>
      </c>
      <c r="C3" s="488"/>
      <c r="D3" s="488"/>
      <c r="E3" s="488"/>
      <c r="F3" s="488"/>
      <c r="G3" s="488"/>
      <c r="H3" s="489"/>
      <c r="I3" s="499"/>
      <c r="J3" s="500"/>
      <c r="K3" s="500"/>
      <c r="L3" s="500"/>
      <c r="M3" s="500"/>
      <c r="N3" s="500"/>
      <c r="O3" s="500"/>
      <c r="P3" s="501"/>
      <c r="Q3" s="28"/>
    </row>
    <row r="4" spans="2:33" ht="12" customHeight="1" x14ac:dyDescent="0.45">
      <c r="B4" s="487" t="s">
        <v>22</v>
      </c>
      <c r="C4" s="488"/>
      <c r="D4" s="488"/>
      <c r="E4" s="488"/>
      <c r="F4" s="488"/>
      <c r="G4" s="488"/>
      <c r="H4" s="489"/>
      <c r="I4" s="487" t="s">
        <v>26</v>
      </c>
      <c r="J4" s="488"/>
      <c r="K4" s="488"/>
      <c r="L4" s="488"/>
      <c r="M4" s="488"/>
      <c r="N4" s="488"/>
      <c r="O4" s="488"/>
      <c r="P4" s="489"/>
      <c r="Q4" s="28"/>
    </row>
    <row r="5" spans="2:33" ht="3" customHeight="1" x14ac:dyDescent="0.45"/>
    <row r="6" spans="2:33" s="179" customFormat="1" ht="12" customHeight="1" x14ac:dyDescent="0.45">
      <c r="B6" s="178" t="s">
        <v>23</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G6" s="180"/>
    </row>
    <row r="7" spans="2:33" s="179" customFormat="1" ht="12" customHeight="1" x14ac:dyDescent="0.45">
      <c r="B7" s="178" t="s">
        <v>24</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G7" s="180"/>
    </row>
    <row r="8" spans="2:33" s="179" customFormat="1" ht="12" customHeight="1" x14ac:dyDescent="0.45">
      <c r="B8" s="493" t="s">
        <v>29</v>
      </c>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206"/>
      <c r="AG8" s="206"/>
    </row>
    <row r="9" spans="2:33" s="179" customFormat="1" ht="12" customHeight="1" x14ac:dyDescent="0.45">
      <c r="B9" s="493" t="s">
        <v>134</v>
      </c>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206"/>
      <c r="AC9" s="206"/>
      <c r="AD9" s="206"/>
      <c r="AE9" s="206"/>
      <c r="AF9" s="206"/>
      <c r="AG9" s="206"/>
    </row>
    <row r="10" spans="2:33" s="179" customFormat="1" ht="12" customHeight="1" x14ac:dyDescent="0.45">
      <c r="B10" s="178" t="s">
        <v>114</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G10" s="180"/>
    </row>
    <row r="11" spans="2:33" s="179" customFormat="1" ht="12" customHeight="1" x14ac:dyDescent="0.45">
      <c r="B11" s="178" t="s">
        <v>115</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G11" s="180"/>
    </row>
    <row r="12" spans="2:33" s="179" customFormat="1" ht="12" customHeight="1" x14ac:dyDescent="0.45">
      <c r="B12" s="178" t="s">
        <v>116</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G12" s="180"/>
    </row>
    <row r="13" spans="2:33" ht="6.6" customHeight="1" x14ac:dyDescent="0.45"/>
    <row r="14" spans="2:33" x14ac:dyDescent="0.45">
      <c r="B14" t="s">
        <v>38</v>
      </c>
    </row>
    <row r="15" spans="2:33" ht="13.2" customHeight="1" x14ac:dyDescent="0.45">
      <c r="B15" s="15" t="s">
        <v>39</v>
      </c>
      <c r="C15" s="15"/>
      <c r="D15" s="15"/>
      <c r="E15" s="15"/>
      <c r="F15" s="15"/>
      <c r="G15" s="15"/>
      <c r="H15" s="15"/>
      <c r="I15" s="15"/>
      <c r="J15" s="15"/>
      <c r="L15" s="18" t="s">
        <v>40</v>
      </c>
      <c r="M15" s="18"/>
      <c r="N15" s="18"/>
      <c r="O15" s="18"/>
      <c r="P15" s="17"/>
      <c r="Q15" s="17"/>
      <c r="R15" s="17"/>
      <c r="S15" s="17"/>
      <c r="T15" s="17"/>
      <c r="U15" s="17"/>
      <c r="V15" s="30"/>
      <c r="W15" s="18" t="s">
        <v>128</v>
      </c>
      <c r="X15" s="18"/>
      <c r="Y15" s="17"/>
      <c r="Z15" s="17"/>
      <c r="AA15" s="17"/>
      <c r="AB15" s="30"/>
      <c r="AC15" s="30"/>
      <c r="AD15" s="30"/>
      <c r="AE15" s="30"/>
      <c r="AF15" s="30"/>
    </row>
    <row r="16" spans="2:33" ht="21.6" customHeight="1" x14ac:dyDescent="0.45">
      <c r="B16" s="16" t="s">
        <v>28</v>
      </c>
      <c r="C16" s="16" t="s">
        <v>30</v>
      </c>
      <c r="D16" s="494" t="s">
        <v>31</v>
      </c>
      <c r="E16" s="476"/>
      <c r="F16" s="494" t="s">
        <v>71</v>
      </c>
      <c r="G16" s="476"/>
      <c r="H16" s="52" t="s">
        <v>72</v>
      </c>
      <c r="I16" s="495" t="s">
        <v>131</v>
      </c>
      <c r="J16" s="496"/>
      <c r="L16" s="475" t="s">
        <v>28</v>
      </c>
      <c r="M16" s="476"/>
      <c r="N16" s="475" t="s">
        <v>30</v>
      </c>
      <c r="O16" s="476"/>
      <c r="P16" s="494" t="s">
        <v>31</v>
      </c>
      <c r="Q16" s="476"/>
      <c r="R16" s="502" t="s">
        <v>72</v>
      </c>
      <c r="S16" s="498"/>
      <c r="T16" s="494" t="s">
        <v>110</v>
      </c>
      <c r="U16" s="476"/>
      <c r="V16" s="35"/>
      <c r="W16" s="475" t="s">
        <v>28</v>
      </c>
      <c r="X16" s="476"/>
      <c r="Y16" s="494" t="s">
        <v>31</v>
      </c>
      <c r="Z16" s="476"/>
      <c r="AA16" s="21" t="s">
        <v>111</v>
      </c>
      <c r="AB16" s="35"/>
      <c r="AC16" s="35"/>
      <c r="AD16" s="35"/>
      <c r="AE16" s="35"/>
      <c r="AF16" s="35"/>
    </row>
    <row r="17" spans="2:37" ht="13.95" customHeight="1" x14ac:dyDescent="0.45">
      <c r="B17" s="480">
        <v>500</v>
      </c>
      <c r="C17" s="16" t="s">
        <v>132</v>
      </c>
      <c r="D17" s="503">
        <v>1749</v>
      </c>
      <c r="E17" s="504"/>
      <c r="F17" s="505">
        <v>262.35000000000002</v>
      </c>
      <c r="G17" s="506"/>
      <c r="H17" s="232">
        <v>0</v>
      </c>
      <c r="I17" s="475">
        <f>ROUNDDOWN(B17*(D17-F17-H17),0)</f>
        <v>743325</v>
      </c>
      <c r="J17" s="476"/>
      <c r="L17" s="482">
        <v>1100</v>
      </c>
      <c r="M17" s="483"/>
      <c r="N17" s="475" t="s">
        <v>132</v>
      </c>
      <c r="O17" s="479"/>
      <c r="P17" s="503">
        <v>1749</v>
      </c>
      <c r="Q17" s="504"/>
      <c r="R17" s="505">
        <v>262.35000000000002</v>
      </c>
      <c r="S17" s="507"/>
      <c r="T17" s="475">
        <f>ROUNDDOWN(L17*(P17-R17),0)</f>
        <v>1635315</v>
      </c>
      <c r="U17" s="476"/>
      <c r="V17" s="36"/>
      <c r="W17" s="475">
        <v>500</v>
      </c>
      <c r="X17" s="476"/>
      <c r="Y17" s="503">
        <v>87.45</v>
      </c>
      <c r="Z17" s="508"/>
      <c r="AA17" s="16">
        <f>ROUNDDOWN(W17*Y17,0)</f>
        <v>43725</v>
      </c>
      <c r="AB17" s="36"/>
      <c r="AC17" s="36"/>
      <c r="AD17" s="36"/>
      <c r="AE17" s="36"/>
      <c r="AF17" s="37"/>
    </row>
    <row r="18" spans="2:37" ht="13.95" customHeight="1" x14ac:dyDescent="0.45">
      <c r="B18" s="481"/>
      <c r="C18" s="16" t="s">
        <v>133</v>
      </c>
      <c r="D18" s="503">
        <v>1749</v>
      </c>
      <c r="E18" s="504"/>
      <c r="F18" s="505">
        <v>874.5</v>
      </c>
      <c r="G18" s="506"/>
      <c r="H18" s="232">
        <v>0</v>
      </c>
      <c r="I18" s="475">
        <f>ROUNDDOWN(B17*(D18-F18-H18),0)</f>
        <v>437250</v>
      </c>
      <c r="J18" s="476"/>
      <c r="L18" s="484"/>
      <c r="M18" s="485"/>
      <c r="N18" s="475" t="s">
        <v>133</v>
      </c>
      <c r="O18" s="479"/>
      <c r="P18" s="503">
        <v>1749</v>
      </c>
      <c r="Q18" s="504"/>
      <c r="R18" s="505">
        <v>1364.22</v>
      </c>
      <c r="S18" s="507"/>
      <c r="T18" s="475">
        <f>ROUNDDOWN(L17*(P18-R18),0)</f>
        <v>423258</v>
      </c>
      <c r="U18" s="476"/>
      <c r="V18" s="36"/>
      <c r="W18" s="36"/>
      <c r="X18" s="36"/>
      <c r="Y18" s="36"/>
      <c r="Z18" s="36"/>
      <c r="AA18" s="36"/>
      <c r="AB18" s="36"/>
      <c r="AC18" s="36"/>
      <c r="AD18" s="36"/>
      <c r="AE18" s="36"/>
      <c r="AF18" s="37"/>
    </row>
    <row r="19" spans="2:37" ht="3.6" customHeight="1" x14ac:dyDescent="0.45">
      <c r="B19" s="15"/>
      <c r="C19" s="22"/>
      <c r="D19" s="22"/>
      <c r="E19" s="22"/>
      <c r="F19" s="22"/>
      <c r="G19" s="22"/>
      <c r="H19" s="23"/>
      <c r="I19" s="39"/>
      <c r="J19" s="39"/>
      <c r="L19" s="20"/>
      <c r="M19" s="20"/>
      <c r="N19" s="211"/>
      <c r="O19" s="211"/>
      <c r="P19" s="34"/>
      <c r="Q19" s="34"/>
      <c r="R19" s="37"/>
      <c r="S19" s="37"/>
      <c r="T19" s="37"/>
      <c r="U19" s="37"/>
      <c r="V19" s="37"/>
      <c r="W19" s="37"/>
      <c r="X19" s="37"/>
      <c r="Y19" s="37"/>
      <c r="Z19" s="37"/>
      <c r="AA19" s="37"/>
      <c r="AB19" s="37"/>
      <c r="AC19" s="37"/>
      <c r="AD19" s="37"/>
      <c r="AE19" s="37"/>
      <c r="AF19" s="37"/>
    </row>
    <row r="20" spans="2:37" ht="13.8" customHeight="1" x14ac:dyDescent="0.45">
      <c r="B20" s="41" t="s">
        <v>109</v>
      </c>
      <c r="C20" s="23"/>
      <c r="D20" s="23"/>
      <c r="E20" s="23"/>
      <c r="F20" s="40" t="s">
        <v>73</v>
      </c>
      <c r="G20" s="23"/>
      <c r="H20" s="23"/>
      <c r="I20" s="39"/>
      <c r="J20" s="39"/>
      <c r="L20" s="20"/>
      <c r="M20" s="20"/>
      <c r="N20" s="211"/>
      <c r="O20" s="211"/>
      <c r="P20" s="34"/>
      <c r="Q20" s="34"/>
      <c r="R20" s="37"/>
      <c r="S20" s="37"/>
      <c r="T20" s="37"/>
      <c r="U20" s="37"/>
      <c r="V20" s="37"/>
      <c r="W20" s="37"/>
      <c r="X20" s="37"/>
      <c r="Y20" s="37"/>
      <c r="Z20" s="37"/>
      <c r="AA20" s="37"/>
      <c r="AB20" s="37"/>
      <c r="AC20" s="37"/>
      <c r="AD20" s="37"/>
      <c r="AE20" s="37"/>
      <c r="AF20" s="37"/>
    </row>
    <row r="21" spans="2:37" x14ac:dyDescent="0.45">
      <c r="B21" s="15" t="s">
        <v>39</v>
      </c>
      <c r="C21" s="25"/>
      <c r="D21" s="24"/>
      <c r="E21" s="24"/>
      <c r="F21" s="24"/>
      <c r="G21" s="24"/>
      <c r="H21" s="24"/>
      <c r="I21" s="24"/>
      <c r="J21" s="24"/>
      <c r="K21" s="38"/>
      <c r="L21" s="18" t="s">
        <v>40</v>
      </c>
      <c r="M21" s="18"/>
      <c r="N21" s="211"/>
      <c r="O21" s="211"/>
      <c r="P21" s="34"/>
      <c r="Q21" s="34"/>
      <c r="R21" s="37"/>
      <c r="S21" s="37"/>
      <c r="T21" s="37"/>
      <c r="U21" s="37"/>
      <c r="V21" s="37"/>
      <c r="W21" s="18" t="s">
        <v>41</v>
      </c>
      <c r="X21" s="18"/>
      <c r="Y21" s="37"/>
      <c r="Z21" s="37"/>
      <c r="AA21" s="37"/>
      <c r="AB21" s="37"/>
      <c r="AC21" s="37"/>
      <c r="AD21" s="37"/>
      <c r="AE21" s="37"/>
      <c r="AF21" s="37"/>
    </row>
    <row r="22" spans="2:37" ht="12" customHeight="1" x14ac:dyDescent="0.45">
      <c r="B22" s="468" t="s">
        <v>32</v>
      </c>
      <c r="C22" s="470"/>
      <c r="D22" s="471" t="s">
        <v>33</v>
      </c>
      <c r="E22" s="461"/>
      <c r="F22" s="461"/>
      <c r="G22" s="509">
        <v>13.6</v>
      </c>
      <c r="H22" s="509"/>
      <c r="I22" s="511"/>
      <c r="J22" s="472" t="s">
        <v>27</v>
      </c>
      <c r="K22" s="38"/>
      <c r="L22" s="468" t="s">
        <v>32</v>
      </c>
      <c r="M22" s="470"/>
      <c r="N22" s="470"/>
      <c r="O22" s="473" t="s">
        <v>35</v>
      </c>
      <c r="P22" s="474"/>
      <c r="Q22" s="460" t="s">
        <v>33</v>
      </c>
      <c r="R22" s="461"/>
      <c r="S22" s="509">
        <v>14.6</v>
      </c>
      <c r="T22" s="509"/>
      <c r="U22" s="53" t="s">
        <v>27</v>
      </c>
      <c r="V22" s="40"/>
      <c r="W22" s="40" t="s">
        <v>37</v>
      </c>
      <c r="X22" s="40"/>
      <c r="Y22" s="40"/>
      <c r="Z22" s="40"/>
      <c r="AA22" s="40"/>
      <c r="AB22" s="31"/>
      <c r="AC22" s="31"/>
      <c r="AD22" s="31"/>
      <c r="AE22" s="31"/>
      <c r="AF22" s="32"/>
    </row>
    <row r="23" spans="2:37" ht="12" customHeight="1" x14ac:dyDescent="0.45">
      <c r="B23" s="468"/>
      <c r="C23" s="470"/>
      <c r="D23" s="461"/>
      <c r="E23" s="461"/>
      <c r="F23" s="461"/>
      <c r="G23" s="512"/>
      <c r="H23" s="512"/>
      <c r="I23" s="512"/>
      <c r="J23" s="461"/>
      <c r="K23" s="38"/>
      <c r="L23" s="468"/>
      <c r="M23" s="470"/>
      <c r="N23" s="470"/>
      <c r="O23" s="414"/>
      <c r="P23" s="414"/>
      <c r="Q23" s="460" t="s">
        <v>34</v>
      </c>
      <c r="R23" s="461"/>
      <c r="S23" s="509">
        <v>13.6</v>
      </c>
      <c r="T23" s="510"/>
      <c r="U23" s="53" t="s">
        <v>27</v>
      </c>
      <c r="V23" s="40"/>
      <c r="W23" s="40"/>
      <c r="X23" s="40"/>
      <c r="Y23" s="40"/>
      <c r="Z23" s="40"/>
      <c r="AA23" s="40"/>
      <c r="AB23" s="31"/>
      <c r="AC23" s="31"/>
      <c r="AD23" s="31"/>
      <c r="AE23" s="31"/>
      <c r="AF23" s="32"/>
    </row>
    <row r="24" spans="2:37" ht="12" customHeight="1" x14ac:dyDescent="0.45">
      <c r="B24" s="470"/>
      <c r="C24" s="470"/>
      <c r="D24" s="468" t="s">
        <v>34</v>
      </c>
      <c r="E24" s="461"/>
      <c r="F24" s="461"/>
      <c r="G24" s="509">
        <v>12.69</v>
      </c>
      <c r="H24" s="509"/>
      <c r="I24" s="511"/>
      <c r="J24" s="469" t="s">
        <v>27</v>
      </c>
      <c r="K24" s="38"/>
      <c r="L24" s="470"/>
      <c r="M24" s="470"/>
      <c r="N24" s="470"/>
      <c r="O24" s="460" t="s">
        <v>36</v>
      </c>
      <c r="P24" s="470"/>
      <c r="Q24" s="460" t="s">
        <v>33</v>
      </c>
      <c r="R24" s="461"/>
      <c r="S24" s="509">
        <v>17.329999999999998</v>
      </c>
      <c r="T24" s="509"/>
      <c r="U24" s="53" t="s">
        <v>27</v>
      </c>
      <c r="V24" s="40"/>
      <c r="W24" s="201"/>
      <c r="X24" s="40"/>
      <c r="Y24" s="40"/>
      <c r="Z24" s="40"/>
      <c r="AA24" s="40"/>
      <c r="AB24" s="31"/>
      <c r="AC24" s="31"/>
      <c r="AD24" s="31"/>
      <c r="AE24" s="31"/>
      <c r="AF24" s="32"/>
    </row>
    <row r="25" spans="2:37" ht="12" customHeight="1" x14ac:dyDescent="0.45">
      <c r="B25" s="461"/>
      <c r="C25" s="461"/>
      <c r="D25" s="461"/>
      <c r="E25" s="461"/>
      <c r="F25" s="461"/>
      <c r="G25" s="512"/>
      <c r="H25" s="512"/>
      <c r="I25" s="512"/>
      <c r="J25" s="461"/>
      <c r="K25" s="38"/>
      <c r="L25" s="461"/>
      <c r="M25" s="461"/>
      <c r="N25" s="461"/>
      <c r="O25" s="461"/>
      <c r="P25" s="461"/>
      <c r="Q25" s="460" t="s">
        <v>34</v>
      </c>
      <c r="R25" s="461"/>
      <c r="S25" s="509">
        <v>16.079999999999998</v>
      </c>
      <c r="T25" s="510"/>
      <c r="U25" s="53" t="s">
        <v>27</v>
      </c>
      <c r="V25" s="40"/>
      <c r="W25" s="201"/>
      <c r="X25" s="40"/>
      <c r="Y25" s="40"/>
      <c r="Z25" s="40"/>
      <c r="AA25" s="40"/>
      <c r="AB25" s="31"/>
      <c r="AC25" s="31"/>
      <c r="AD25" s="31"/>
      <c r="AE25" s="31"/>
      <c r="AF25" s="32"/>
    </row>
    <row r="26" spans="2:37" ht="6.6" customHeight="1" x14ac:dyDescent="0.45">
      <c r="B26" s="25"/>
      <c r="C26" s="24"/>
      <c r="D26" s="24"/>
      <c r="E26" s="24"/>
      <c r="F26" s="24"/>
      <c r="G26" s="24"/>
      <c r="H26" s="24"/>
      <c r="I26" s="26"/>
      <c r="J26" s="26"/>
      <c r="K26" s="38"/>
      <c r="L26" s="33"/>
      <c r="M26" s="33"/>
      <c r="N26" s="211"/>
      <c r="O26" s="211"/>
      <c r="P26" s="211"/>
      <c r="Q26" s="211"/>
      <c r="R26" s="31"/>
      <c r="S26" s="31"/>
      <c r="T26" s="31"/>
      <c r="U26" s="31"/>
      <c r="V26" s="31"/>
      <c r="W26" s="31"/>
      <c r="X26" s="31"/>
      <c r="Y26" s="31"/>
      <c r="Z26" s="31"/>
      <c r="AA26" s="31"/>
      <c r="AB26" s="31"/>
      <c r="AC26" s="31"/>
      <c r="AD26" s="31"/>
      <c r="AE26" s="31"/>
      <c r="AF26" s="32"/>
    </row>
    <row r="27" spans="2:37" ht="13.2" customHeight="1" x14ac:dyDescent="0.45">
      <c r="B27" s="42" t="s">
        <v>42</v>
      </c>
      <c r="C27" s="25"/>
      <c r="D27" s="24"/>
      <c r="E27" s="24"/>
      <c r="F27" s="24"/>
      <c r="G27" s="24"/>
      <c r="H27" s="24"/>
      <c r="I27" s="24"/>
      <c r="J27" s="24"/>
      <c r="K27" s="38"/>
      <c r="L27" s="33"/>
      <c r="M27" s="33"/>
      <c r="N27" s="211"/>
      <c r="O27" s="211"/>
      <c r="P27" s="211"/>
      <c r="Q27" s="211"/>
      <c r="R27" s="31"/>
      <c r="S27" s="31"/>
      <c r="T27" s="31"/>
      <c r="U27" s="31"/>
      <c r="V27" s="31"/>
      <c r="W27" s="31"/>
      <c r="X27" s="31"/>
      <c r="Y27" s="31"/>
      <c r="Z27" s="31"/>
      <c r="AA27" s="31"/>
      <c r="AB27" s="31"/>
      <c r="AC27" s="31"/>
      <c r="AD27" s="31"/>
      <c r="AE27" s="31"/>
      <c r="AF27" s="32"/>
    </row>
    <row r="28" spans="2:37" x14ac:dyDescent="0.45">
      <c r="B28" s="462" t="s">
        <v>43</v>
      </c>
      <c r="C28" s="463"/>
      <c r="D28" s="463"/>
      <c r="E28" s="463"/>
      <c r="F28" s="464"/>
      <c r="G28" s="464"/>
      <c r="H28" s="465"/>
      <c r="I28" s="466" t="s">
        <v>50</v>
      </c>
      <c r="J28" s="467"/>
      <c r="K28" s="467" t="s">
        <v>51</v>
      </c>
      <c r="L28" s="467"/>
      <c r="M28" s="205" t="s">
        <v>52</v>
      </c>
      <c r="N28" s="205" t="s">
        <v>53</v>
      </c>
      <c r="O28" s="205" t="s">
        <v>54</v>
      </c>
      <c r="P28" s="205" t="s">
        <v>55</v>
      </c>
      <c r="Q28" s="205" t="s">
        <v>56</v>
      </c>
      <c r="R28" s="205" t="s">
        <v>57</v>
      </c>
      <c r="S28" s="205" t="s">
        <v>58</v>
      </c>
      <c r="T28" s="205" t="s">
        <v>59</v>
      </c>
      <c r="U28" s="467" t="s">
        <v>60</v>
      </c>
      <c r="V28" s="467"/>
      <c r="W28" s="467"/>
      <c r="X28" s="46" t="s">
        <v>61</v>
      </c>
      <c r="Y28" s="43"/>
      <c r="Z28" s="43"/>
      <c r="AA28" s="43"/>
      <c r="AB28" s="14"/>
      <c r="AC28" s="14"/>
      <c r="AD28" s="14"/>
      <c r="AE28" s="14"/>
      <c r="AF28" s="14"/>
      <c r="AI28" s="388"/>
      <c r="AJ28" s="394"/>
      <c r="AK28" s="394"/>
    </row>
    <row r="29" spans="2:37" ht="16.05" customHeight="1" x14ac:dyDescent="0.45">
      <c r="B29" s="412" t="s">
        <v>47</v>
      </c>
      <c r="C29" s="413"/>
      <c r="D29" s="413"/>
      <c r="E29" s="413"/>
      <c r="F29" s="453" t="s">
        <v>45</v>
      </c>
      <c r="G29" s="454"/>
      <c r="H29" s="359"/>
      <c r="I29" s="455"/>
      <c r="J29" s="456"/>
      <c r="K29" s="457"/>
      <c r="L29" s="456"/>
      <c r="M29" s="215"/>
      <c r="N29" s="48">
        <f>G22</f>
        <v>13.6</v>
      </c>
      <c r="O29" s="48">
        <f>G22</f>
        <v>13.6</v>
      </c>
      <c r="P29" s="48">
        <f>G22</f>
        <v>13.6</v>
      </c>
      <c r="Q29" s="215"/>
      <c r="R29" s="215"/>
      <c r="S29" s="215"/>
      <c r="T29" s="215"/>
      <c r="U29" s="457"/>
      <c r="V29" s="513"/>
      <c r="W29" s="513"/>
      <c r="X29" s="173"/>
      <c r="Y29" s="43"/>
      <c r="Z29" s="43"/>
      <c r="AA29" s="43"/>
      <c r="AB29" s="14"/>
      <c r="AC29" s="14"/>
      <c r="AD29" s="14"/>
      <c r="AE29" s="14"/>
      <c r="AF29" s="13"/>
      <c r="AI29" s="388"/>
      <c r="AJ29" s="394"/>
      <c r="AK29" s="394"/>
    </row>
    <row r="30" spans="2:37" ht="16.05" customHeight="1" x14ac:dyDescent="0.45">
      <c r="B30" s="414"/>
      <c r="C30" s="414"/>
      <c r="D30" s="414"/>
      <c r="E30" s="414"/>
      <c r="F30" s="395" t="s">
        <v>46</v>
      </c>
      <c r="G30" s="396"/>
      <c r="H30" s="387"/>
      <c r="I30" s="458">
        <f>G24</f>
        <v>12.69</v>
      </c>
      <c r="J30" s="459"/>
      <c r="K30" s="441">
        <f>G24</f>
        <v>12.69</v>
      </c>
      <c r="L30" s="459"/>
      <c r="M30" s="216">
        <f>G24</f>
        <v>12.69</v>
      </c>
      <c r="N30" s="172"/>
      <c r="O30" s="172"/>
      <c r="P30" s="172"/>
      <c r="Q30" s="216">
        <f>G24</f>
        <v>12.69</v>
      </c>
      <c r="R30" s="216">
        <f>G24</f>
        <v>12.69</v>
      </c>
      <c r="S30" s="216">
        <f>G24</f>
        <v>12.69</v>
      </c>
      <c r="T30" s="216">
        <f>G24</f>
        <v>12.69</v>
      </c>
      <c r="U30" s="441">
        <f>G24</f>
        <v>12.69</v>
      </c>
      <c r="V30" s="518"/>
      <c r="W30" s="518"/>
      <c r="X30" s="47">
        <f>G24</f>
        <v>12.69</v>
      </c>
      <c r="Y30" s="212"/>
      <c r="Z30" s="212"/>
      <c r="AA30" s="212"/>
      <c r="AB30" s="27"/>
      <c r="AC30" s="27"/>
      <c r="AD30" s="27"/>
      <c r="AE30" s="27"/>
      <c r="AF30" s="27"/>
      <c r="AG30" s="29"/>
      <c r="AH30" s="29"/>
      <c r="AI30" s="388"/>
      <c r="AJ30" s="394"/>
      <c r="AK30" s="394"/>
    </row>
    <row r="31" spans="2:37" ht="16.05" customHeight="1" x14ac:dyDescent="0.45">
      <c r="B31" s="421" t="s">
        <v>44</v>
      </c>
      <c r="C31" s="422"/>
      <c r="D31" s="422"/>
      <c r="E31" s="442"/>
      <c r="F31" s="428" t="s">
        <v>35</v>
      </c>
      <c r="G31" s="445"/>
      <c r="H31" s="181" t="s">
        <v>117</v>
      </c>
      <c r="I31" s="447"/>
      <c r="J31" s="448"/>
      <c r="K31" s="449"/>
      <c r="L31" s="448"/>
      <c r="M31" s="214"/>
      <c r="N31" s="164">
        <f>S22</f>
        <v>14.6</v>
      </c>
      <c r="O31" s="164">
        <f>S22</f>
        <v>14.6</v>
      </c>
      <c r="P31" s="164">
        <f>S22</f>
        <v>14.6</v>
      </c>
      <c r="Q31" s="214"/>
      <c r="R31" s="214"/>
      <c r="S31" s="214"/>
      <c r="T31" s="214"/>
      <c r="U31" s="449"/>
      <c r="V31" s="522"/>
      <c r="W31" s="522"/>
      <c r="X31" s="174"/>
      <c r="Y31" s="212"/>
      <c r="Z31" s="388"/>
      <c r="AA31" s="389"/>
      <c r="AB31" s="27"/>
      <c r="AC31" s="27"/>
      <c r="AD31" s="27"/>
      <c r="AE31" s="27"/>
      <c r="AF31" s="27"/>
      <c r="AG31" s="29"/>
      <c r="AH31" s="29"/>
      <c r="AI31" s="388"/>
      <c r="AJ31" s="394"/>
      <c r="AK31" s="394"/>
    </row>
    <row r="32" spans="2:37" ht="16.05" customHeight="1" x14ac:dyDescent="0.45">
      <c r="B32" s="423"/>
      <c r="C32" s="424"/>
      <c r="D32" s="424"/>
      <c r="E32" s="443"/>
      <c r="F32" s="446"/>
      <c r="G32" s="446"/>
      <c r="H32" s="182" t="s">
        <v>118</v>
      </c>
      <c r="I32" s="450">
        <f>S23</f>
        <v>13.6</v>
      </c>
      <c r="J32" s="514"/>
      <c r="K32" s="435">
        <f>S23</f>
        <v>13.6</v>
      </c>
      <c r="L32" s="514"/>
      <c r="M32" s="190">
        <f>S23</f>
        <v>13.6</v>
      </c>
      <c r="N32" s="222"/>
      <c r="O32" s="222"/>
      <c r="P32" s="222"/>
      <c r="Q32" s="190">
        <f>S23</f>
        <v>13.6</v>
      </c>
      <c r="R32" s="190">
        <f>S23</f>
        <v>13.6</v>
      </c>
      <c r="S32" s="190">
        <f>S23</f>
        <v>13.6</v>
      </c>
      <c r="T32" s="190">
        <f>S23</f>
        <v>13.6</v>
      </c>
      <c r="U32" s="435">
        <f>S23</f>
        <v>13.6</v>
      </c>
      <c r="V32" s="515"/>
      <c r="W32" s="514"/>
      <c r="X32" s="191">
        <f>S23</f>
        <v>13.6</v>
      </c>
      <c r="Y32" s="212"/>
      <c r="Z32" s="212"/>
      <c r="AA32" s="213"/>
      <c r="AB32" s="27"/>
      <c r="AC32" s="27"/>
      <c r="AD32" s="27"/>
      <c r="AE32" s="27"/>
      <c r="AF32" s="27"/>
      <c r="AG32" s="29"/>
      <c r="AH32" s="29"/>
      <c r="AI32" s="212"/>
      <c r="AJ32" s="211"/>
      <c r="AK32" s="211"/>
    </row>
    <row r="33" spans="2:37" ht="16.05" customHeight="1" x14ac:dyDescent="0.45">
      <c r="B33" s="425"/>
      <c r="C33" s="424"/>
      <c r="D33" s="424"/>
      <c r="E33" s="443"/>
      <c r="F33" s="405" t="s">
        <v>36</v>
      </c>
      <c r="G33" s="436"/>
      <c r="H33" s="182" t="s">
        <v>119</v>
      </c>
      <c r="I33" s="438"/>
      <c r="J33" s="439"/>
      <c r="K33" s="440"/>
      <c r="L33" s="439"/>
      <c r="M33" s="222"/>
      <c r="N33" s="190">
        <f>S24</f>
        <v>17.329999999999998</v>
      </c>
      <c r="O33" s="190">
        <f>S24</f>
        <v>17.329999999999998</v>
      </c>
      <c r="P33" s="190">
        <f>S24</f>
        <v>17.329999999999998</v>
      </c>
      <c r="Q33" s="222"/>
      <c r="R33" s="222"/>
      <c r="S33" s="222"/>
      <c r="T33" s="222"/>
      <c r="U33" s="440"/>
      <c r="V33" s="517"/>
      <c r="W33" s="517"/>
      <c r="X33" s="194"/>
      <c r="Y33" s="212"/>
      <c r="Z33" s="388"/>
      <c r="AA33" s="389"/>
      <c r="AB33" s="27"/>
      <c r="AC33" s="27"/>
      <c r="AD33" s="27"/>
      <c r="AE33" s="27"/>
      <c r="AF33" s="27"/>
      <c r="AG33" s="29"/>
      <c r="AH33" s="29"/>
      <c r="AI33" s="388"/>
      <c r="AJ33" s="394"/>
      <c r="AK33" s="394"/>
    </row>
    <row r="34" spans="2:37" ht="16.05" customHeight="1" x14ac:dyDescent="0.45">
      <c r="B34" s="519"/>
      <c r="C34" s="520"/>
      <c r="D34" s="520"/>
      <c r="E34" s="521"/>
      <c r="F34" s="516"/>
      <c r="G34" s="516"/>
      <c r="H34" s="183" t="s">
        <v>120</v>
      </c>
      <c r="I34" s="523">
        <f>S25</f>
        <v>16.079999999999998</v>
      </c>
      <c r="J34" s="524"/>
      <c r="K34" s="525">
        <f>S25</f>
        <v>16.079999999999998</v>
      </c>
      <c r="L34" s="524"/>
      <c r="M34" s="188">
        <f>S25</f>
        <v>16.079999999999998</v>
      </c>
      <c r="N34" s="222"/>
      <c r="O34" s="222"/>
      <c r="P34" s="222"/>
      <c r="Q34" s="188">
        <f>S25</f>
        <v>16.079999999999998</v>
      </c>
      <c r="R34" s="188">
        <f>S25</f>
        <v>16.079999999999998</v>
      </c>
      <c r="S34" s="188">
        <f>S25</f>
        <v>16.079999999999998</v>
      </c>
      <c r="T34" s="188">
        <f>S25</f>
        <v>16.079999999999998</v>
      </c>
      <c r="U34" s="525">
        <f>S25</f>
        <v>16.079999999999998</v>
      </c>
      <c r="V34" s="526"/>
      <c r="W34" s="524"/>
      <c r="X34" s="189">
        <f>S25</f>
        <v>16.079999999999998</v>
      </c>
      <c r="Y34" s="212"/>
      <c r="Z34" s="212"/>
      <c r="AA34" s="213"/>
      <c r="AB34" s="27"/>
      <c r="AC34" s="27"/>
      <c r="AD34" s="27"/>
      <c r="AE34" s="27"/>
      <c r="AF34" s="27"/>
      <c r="AG34" s="29"/>
      <c r="AH34" s="29"/>
      <c r="AI34" s="212"/>
      <c r="AJ34" s="211"/>
      <c r="AK34" s="211"/>
    </row>
    <row r="35" spans="2:37" ht="16.05" customHeight="1" x14ac:dyDescent="0.45">
      <c r="B35" s="527" t="s">
        <v>48</v>
      </c>
      <c r="C35" s="414"/>
      <c r="D35" s="414"/>
      <c r="E35" s="414"/>
      <c r="F35" s="453" t="s">
        <v>121</v>
      </c>
      <c r="G35" s="454"/>
      <c r="H35" s="359"/>
      <c r="I35" s="528"/>
      <c r="J35" s="529"/>
      <c r="K35" s="530"/>
      <c r="L35" s="529"/>
      <c r="M35" s="218"/>
      <c r="N35" s="95">
        <v>54432</v>
      </c>
      <c r="O35" s="95">
        <v>0</v>
      </c>
      <c r="P35" s="95">
        <v>0</v>
      </c>
      <c r="Q35" s="218"/>
      <c r="R35" s="218"/>
      <c r="S35" s="218"/>
      <c r="T35" s="218"/>
      <c r="U35" s="530"/>
      <c r="V35" s="531"/>
      <c r="W35" s="531"/>
      <c r="X35" s="176"/>
      <c r="Y35" s="212"/>
      <c r="Z35" s="388"/>
      <c r="AA35" s="389"/>
      <c r="AB35" s="27"/>
      <c r="AC35" s="27"/>
      <c r="AD35" s="27"/>
      <c r="AE35" s="27"/>
      <c r="AF35" s="27"/>
      <c r="AG35" s="29"/>
      <c r="AH35" s="29"/>
      <c r="AI35" s="393"/>
      <c r="AJ35" s="394"/>
      <c r="AK35" s="394"/>
    </row>
    <row r="36" spans="2:37" ht="16.05" customHeight="1" x14ac:dyDescent="0.45">
      <c r="B36" s="414"/>
      <c r="C36" s="414"/>
      <c r="D36" s="414"/>
      <c r="E36" s="414"/>
      <c r="F36" s="395" t="s">
        <v>122</v>
      </c>
      <c r="G36" s="396"/>
      <c r="H36" s="387"/>
      <c r="I36" s="397">
        <v>0</v>
      </c>
      <c r="J36" s="398"/>
      <c r="K36" s="399">
        <v>0</v>
      </c>
      <c r="L36" s="398"/>
      <c r="M36" s="208">
        <v>0</v>
      </c>
      <c r="N36" s="175"/>
      <c r="O36" s="175"/>
      <c r="P36" s="175"/>
      <c r="Q36" s="208">
        <v>0</v>
      </c>
      <c r="R36" s="208">
        <v>0</v>
      </c>
      <c r="S36" s="208">
        <v>0</v>
      </c>
      <c r="T36" s="208">
        <v>0</v>
      </c>
      <c r="U36" s="399">
        <v>0</v>
      </c>
      <c r="V36" s="535"/>
      <c r="W36" s="535"/>
      <c r="X36" s="96">
        <v>0</v>
      </c>
      <c r="Y36" s="212"/>
      <c r="Z36" s="388"/>
      <c r="AA36" s="389"/>
      <c r="AB36" s="19"/>
      <c r="AC36" s="27"/>
      <c r="AD36" s="27"/>
      <c r="AE36" s="27"/>
      <c r="AF36" s="27"/>
      <c r="AG36" s="29"/>
      <c r="AH36" s="29"/>
      <c r="AI36" s="393"/>
      <c r="AJ36" s="394"/>
      <c r="AK36" s="394"/>
    </row>
    <row r="37" spans="2:37" ht="16.05" customHeight="1" x14ac:dyDescent="0.45">
      <c r="B37" s="421" t="s">
        <v>49</v>
      </c>
      <c r="C37" s="422"/>
      <c r="D37" s="422"/>
      <c r="E37" s="422"/>
      <c r="F37" s="428" t="s">
        <v>35</v>
      </c>
      <c r="G37" s="429"/>
      <c r="H37" s="184" t="s">
        <v>123</v>
      </c>
      <c r="I37" s="431"/>
      <c r="J37" s="432"/>
      <c r="K37" s="433"/>
      <c r="L37" s="432"/>
      <c r="M37" s="221"/>
      <c r="N37" s="209">
        <v>0</v>
      </c>
      <c r="O37" s="209">
        <v>0</v>
      </c>
      <c r="P37" s="209">
        <v>0</v>
      </c>
      <c r="Q37" s="221"/>
      <c r="R37" s="221"/>
      <c r="S37" s="221"/>
      <c r="T37" s="221"/>
      <c r="U37" s="434"/>
      <c r="V37" s="532"/>
      <c r="W37" s="532"/>
      <c r="X37" s="177"/>
      <c r="Y37" s="44"/>
      <c r="Z37" s="388" t="s">
        <v>70</v>
      </c>
      <c r="AA37" s="389"/>
      <c r="AB37" s="19"/>
      <c r="AC37" s="27"/>
      <c r="AD37" s="27"/>
      <c r="AE37" s="27"/>
      <c r="AF37" s="27"/>
      <c r="AG37" s="29"/>
      <c r="AH37" s="29"/>
      <c r="AI37" s="393"/>
      <c r="AJ37" s="394"/>
      <c r="AK37" s="394"/>
    </row>
    <row r="38" spans="2:37" ht="16.05" customHeight="1" x14ac:dyDescent="0.45">
      <c r="B38" s="423"/>
      <c r="C38" s="424"/>
      <c r="D38" s="424"/>
      <c r="E38" s="424"/>
      <c r="F38" s="430"/>
      <c r="G38" s="430"/>
      <c r="H38" s="182" t="s">
        <v>124</v>
      </c>
      <c r="I38" s="400">
        <v>0</v>
      </c>
      <c r="J38" s="401"/>
      <c r="K38" s="402">
        <v>0</v>
      </c>
      <c r="L38" s="401"/>
      <c r="M38" s="192">
        <v>0</v>
      </c>
      <c r="N38" s="222"/>
      <c r="O38" s="222"/>
      <c r="P38" s="222"/>
      <c r="Q38" s="192">
        <v>0</v>
      </c>
      <c r="R38" s="192">
        <v>0</v>
      </c>
      <c r="S38" s="192">
        <v>0</v>
      </c>
      <c r="T38" s="192">
        <v>0</v>
      </c>
      <c r="U38" s="402">
        <v>268740</v>
      </c>
      <c r="V38" s="515"/>
      <c r="W38" s="514"/>
      <c r="X38" s="193">
        <v>0</v>
      </c>
      <c r="Y38" s="44"/>
      <c r="Z38" s="58">
        <f>Y47+Y48</f>
        <v>44002758</v>
      </c>
      <c r="AA38" s="212" t="s">
        <v>27</v>
      </c>
      <c r="AB38" s="19"/>
      <c r="AC38" s="27"/>
      <c r="AD38" s="27"/>
      <c r="AE38" s="27"/>
      <c r="AF38" s="27"/>
      <c r="AG38" s="29"/>
      <c r="AH38" s="29"/>
      <c r="AI38" s="210"/>
      <c r="AJ38" s="211"/>
      <c r="AK38" s="211"/>
    </row>
    <row r="39" spans="2:37" ht="16.05" customHeight="1" x14ac:dyDescent="0.45">
      <c r="B39" s="425"/>
      <c r="C39" s="424"/>
      <c r="D39" s="424"/>
      <c r="E39" s="424"/>
      <c r="F39" s="405" t="s">
        <v>36</v>
      </c>
      <c r="G39" s="406"/>
      <c r="H39" s="182" t="s">
        <v>125</v>
      </c>
      <c r="I39" s="408"/>
      <c r="J39" s="409"/>
      <c r="K39" s="410"/>
      <c r="L39" s="409"/>
      <c r="M39" s="220"/>
      <c r="N39" s="192">
        <v>127008</v>
      </c>
      <c r="O39" s="192">
        <v>0</v>
      </c>
      <c r="P39" s="192">
        <v>0</v>
      </c>
      <c r="Q39" s="220"/>
      <c r="R39" s="220"/>
      <c r="S39" s="220"/>
      <c r="T39" s="220"/>
      <c r="U39" s="410"/>
      <c r="V39" s="536"/>
      <c r="W39" s="536"/>
      <c r="X39" s="195"/>
      <c r="Y39" s="212"/>
      <c r="Z39" s="212"/>
      <c r="AA39" s="212"/>
      <c r="AB39" s="27"/>
      <c r="AC39" s="27"/>
      <c r="AD39" s="27"/>
      <c r="AE39" s="27"/>
      <c r="AF39" s="27"/>
      <c r="AG39" s="29"/>
      <c r="AH39" s="29"/>
    </row>
    <row r="40" spans="2:37" ht="16.05" customHeight="1" thickBot="1" x14ac:dyDescent="0.5">
      <c r="B40" s="426"/>
      <c r="C40" s="427"/>
      <c r="D40" s="427"/>
      <c r="E40" s="427"/>
      <c r="F40" s="407"/>
      <c r="G40" s="407"/>
      <c r="H40" s="185" t="s">
        <v>126</v>
      </c>
      <c r="I40" s="411">
        <v>0</v>
      </c>
      <c r="J40" s="534"/>
      <c r="K40" s="390">
        <v>0</v>
      </c>
      <c r="L40" s="534"/>
      <c r="M40" s="186">
        <v>0</v>
      </c>
      <c r="N40" s="222"/>
      <c r="O40" s="222"/>
      <c r="P40" s="222"/>
      <c r="Q40" s="186">
        <v>0</v>
      </c>
      <c r="R40" s="186">
        <v>0</v>
      </c>
      <c r="S40" s="186">
        <v>0</v>
      </c>
      <c r="T40" s="186">
        <v>0</v>
      </c>
      <c r="U40" s="390">
        <v>0</v>
      </c>
      <c r="V40" s="533"/>
      <c r="W40" s="534"/>
      <c r="X40" s="187">
        <v>0</v>
      </c>
      <c r="Y40" s="212"/>
      <c r="Z40" s="212" t="s">
        <v>69</v>
      </c>
      <c r="AA40" s="212"/>
      <c r="AB40" s="27"/>
      <c r="AC40" s="27"/>
      <c r="AD40" s="27"/>
      <c r="AE40" s="27"/>
      <c r="AF40" s="27"/>
      <c r="AG40" s="29"/>
      <c r="AH40" s="29"/>
    </row>
    <row r="41" spans="2:37" ht="16.05" customHeight="1" thickTop="1" thickBot="1" x14ac:dyDescent="0.5">
      <c r="B41" s="367" t="s">
        <v>127</v>
      </c>
      <c r="C41" s="368"/>
      <c r="D41" s="368"/>
      <c r="E41" s="368"/>
      <c r="F41" s="368"/>
      <c r="G41" s="368"/>
      <c r="H41" s="369"/>
      <c r="I41" s="370">
        <f>ROUNDDOWN((I29*I35)+(I30*I36)+(I31*I37)+(I32*I38)+(I33*I39)+(I34*I40),0)</f>
        <v>0</v>
      </c>
      <c r="J41" s="371"/>
      <c r="K41" s="372">
        <f>ROUNDDOWN((K29*K35)+(K30*K36)+(K31*K37)+(K32*K38)+(K33*K39)+(K34*K40),0)</f>
        <v>0</v>
      </c>
      <c r="L41" s="373"/>
      <c r="M41" s="207">
        <f>ROUNDDOWN((M29*M35)+(M30*M36)+(M31*M37)+(M32*M38)+(M33*M39)+(M34*M40),0)</f>
        <v>0</v>
      </c>
      <c r="N41" s="207">
        <f t="shared" ref="N41:T41" si="0">ROUNDDOWN((N29*N35)+(N30*N36)+(N31*N37)+(N32*N38)+(N33*N39)+(N34*N40),0)</f>
        <v>2941323</v>
      </c>
      <c r="O41" s="207">
        <f t="shared" si="0"/>
        <v>0</v>
      </c>
      <c r="P41" s="207">
        <f t="shared" si="0"/>
        <v>0</v>
      </c>
      <c r="Q41" s="207">
        <f t="shared" si="0"/>
        <v>0</v>
      </c>
      <c r="R41" s="207">
        <f t="shared" si="0"/>
        <v>0</v>
      </c>
      <c r="S41" s="207">
        <f t="shared" si="0"/>
        <v>0</v>
      </c>
      <c r="T41" s="207">
        <f t="shared" si="0"/>
        <v>0</v>
      </c>
      <c r="U41" s="374">
        <f>ROUNDDOWN((U29*U35)+(U30*U36)+(U31*U37)+(U32*U38)+(U33*U39)+(U34*U40),0)</f>
        <v>3654864</v>
      </c>
      <c r="V41" s="537"/>
      <c r="W41" s="537"/>
      <c r="X41" s="200">
        <f t="shared" ref="X41" si="1">ROUNDDOWN((X29*X35)+(X30*X36)+(X31*X37)+(X32*X38)+(X33*X39)+(X34*X40),0)</f>
        <v>0</v>
      </c>
      <c r="Y41" s="212"/>
      <c r="Z41" s="58">
        <f>Z38-Z44</f>
        <v>4000250</v>
      </c>
      <c r="AA41" s="212" t="s">
        <v>27</v>
      </c>
      <c r="AB41" s="27"/>
      <c r="AC41" s="27"/>
      <c r="AD41" s="27"/>
      <c r="AE41" s="27"/>
      <c r="AF41" s="27"/>
      <c r="AG41" s="29"/>
      <c r="AH41" s="29"/>
    </row>
    <row r="42" spans="2:37" ht="16.05" customHeight="1" thickTop="1" x14ac:dyDescent="0.45">
      <c r="B42" s="375" t="s">
        <v>62</v>
      </c>
      <c r="C42" s="376"/>
      <c r="D42" s="376"/>
      <c r="E42" s="377"/>
      <c r="F42" s="322" t="s">
        <v>64</v>
      </c>
      <c r="G42" s="378"/>
      <c r="H42" s="379"/>
      <c r="I42" s="538">
        <v>0</v>
      </c>
      <c r="J42" s="539"/>
      <c r="K42" s="374">
        <v>0</v>
      </c>
      <c r="L42" s="539"/>
      <c r="M42" s="199">
        <v>0</v>
      </c>
      <c r="N42" s="199">
        <v>0</v>
      </c>
      <c r="O42" s="199">
        <v>0</v>
      </c>
      <c r="P42" s="199">
        <f>I17</f>
        <v>743325</v>
      </c>
      <c r="Q42" s="199">
        <f>I17</f>
        <v>743325</v>
      </c>
      <c r="R42" s="199">
        <v>0</v>
      </c>
      <c r="S42" s="199">
        <v>0</v>
      </c>
      <c r="T42" s="219">
        <v>0</v>
      </c>
      <c r="U42" s="537">
        <f>I17</f>
        <v>743325</v>
      </c>
      <c r="V42" s="537"/>
      <c r="W42" s="537"/>
      <c r="X42" s="198">
        <v>0</v>
      </c>
      <c r="Y42" s="20"/>
      <c r="Z42" s="20"/>
      <c r="AA42" s="20"/>
      <c r="AB42" s="20"/>
      <c r="AC42" s="29"/>
      <c r="AD42" s="29"/>
      <c r="AE42" s="29"/>
      <c r="AF42" s="29"/>
      <c r="AG42" s="29"/>
      <c r="AH42" s="29"/>
    </row>
    <row r="43" spans="2:37" ht="16.05" customHeight="1" thickBot="1" x14ac:dyDescent="0.5">
      <c r="B43" s="351"/>
      <c r="C43" s="352"/>
      <c r="D43" s="352"/>
      <c r="E43" s="353"/>
      <c r="F43" s="385" t="s">
        <v>65</v>
      </c>
      <c r="G43" s="386"/>
      <c r="H43" s="387"/>
      <c r="I43" s="546">
        <f>I18</f>
        <v>437250</v>
      </c>
      <c r="J43" s="547"/>
      <c r="K43" s="399">
        <f>I18</f>
        <v>437250</v>
      </c>
      <c r="L43" s="547"/>
      <c r="M43" s="54">
        <f>I18</f>
        <v>437250</v>
      </c>
      <c r="N43" s="54">
        <f>I18</f>
        <v>437250</v>
      </c>
      <c r="O43" s="54">
        <f>I18</f>
        <v>437250</v>
      </c>
      <c r="P43" s="54">
        <v>0</v>
      </c>
      <c r="Q43" s="54">
        <v>0</v>
      </c>
      <c r="R43" s="54">
        <f>I18</f>
        <v>437250</v>
      </c>
      <c r="S43" s="54">
        <f>I18</f>
        <v>437250</v>
      </c>
      <c r="T43" s="217">
        <f>I18</f>
        <v>437250</v>
      </c>
      <c r="U43" s="535">
        <v>0</v>
      </c>
      <c r="V43" s="535"/>
      <c r="W43" s="547"/>
      <c r="X43" s="55">
        <f>I18</f>
        <v>437250</v>
      </c>
      <c r="Y43" s="20"/>
      <c r="Z43" s="49" t="s">
        <v>76</v>
      </c>
      <c r="AA43" s="20"/>
      <c r="AB43" s="20"/>
      <c r="AC43" s="29"/>
      <c r="AD43" s="29"/>
      <c r="AE43" s="29"/>
      <c r="AF43" s="29"/>
      <c r="AG43" s="29"/>
      <c r="AH43" s="29"/>
    </row>
    <row r="44" spans="2:37" ht="16.05" customHeight="1" thickBot="1" x14ac:dyDescent="0.5">
      <c r="B44" s="351" t="s">
        <v>63</v>
      </c>
      <c r="C44" s="352"/>
      <c r="D44" s="352"/>
      <c r="E44" s="353"/>
      <c r="F44" s="357" t="s">
        <v>64</v>
      </c>
      <c r="G44" s="358"/>
      <c r="H44" s="359"/>
      <c r="I44" s="548">
        <v>0</v>
      </c>
      <c r="J44" s="549"/>
      <c r="K44" s="550">
        <v>0</v>
      </c>
      <c r="L44" s="549"/>
      <c r="M44" s="196">
        <v>0</v>
      </c>
      <c r="N44" s="196">
        <v>0</v>
      </c>
      <c r="O44" s="196">
        <v>0</v>
      </c>
      <c r="P44" s="196">
        <f>T17</f>
        <v>1635315</v>
      </c>
      <c r="Q44" s="196">
        <f>T17</f>
        <v>1635315</v>
      </c>
      <c r="R44" s="196">
        <v>0</v>
      </c>
      <c r="S44" s="196">
        <v>0</v>
      </c>
      <c r="T44" s="196">
        <v>0</v>
      </c>
      <c r="U44" s="551">
        <f>T17</f>
        <v>1635315</v>
      </c>
      <c r="V44" s="549"/>
      <c r="W44" s="549"/>
      <c r="X44" s="197">
        <v>0</v>
      </c>
      <c r="Y44" s="45"/>
      <c r="Z44" s="59">
        <f>ROUNDUP(Z38/1.1,0)</f>
        <v>40002508</v>
      </c>
      <c r="AA44" s="45" t="s">
        <v>27</v>
      </c>
      <c r="AB44" s="45"/>
    </row>
    <row r="45" spans="2:37" ht="16.05" customHeight="1" x14ac:dyDescent="0.45">
      <c r="B45" s="354"/>
      <c r="C45" s="355"/>
      <c r="D45" s="355"/>
      <c r="E45" s="356"/>
      <c r="F45" s="364" t="s">
        <v>65</v>
      </c>
      <c r="G45" s="365"/>
      <c r="H45" s="366"/>
      <c r="I45" s="552">
        <f>T18</f>
        <v>423258</v>
      </c>
      <c r="J45" s="541"/>
      <c r="K45" s="540">
        <f>T18</f>
        <v>423258</v>
      </c>
      <c r="L45" s="541"/>
      <c r="M45" s="57">
        <f>T18</f>
        <v>423258</v>
      </c>
      <c r="N45" s="57">
        <f>T18</f>
        <v>423258</v>
      </c>
      <c r="O45" s="57">
        <f>T18</f>
        <v>423258</v>
      </c>
      <c r="P45" s="57">
        <v>0</v>
      </c>
      <c r="Q45" s="57">
        <v>0</v>
      </c>
      <c r="R45" s="57">
        <f>T18</f>
        <v>423258</v>
      </c>
      <c r="S45" s="57">
        <f>T18</f>
        <v>423258</v>
      </c>
      <c r="T45" s="57">
        <f>T18</f>
        <v>423258</v>
      </c>
      <c r="U45" s="540">
        <v>0</v>
      </c>
      <c r="V45" s="541"/>
      <c r="W45" s="541"/>
      <c r="X45" s="56">
        <f>T18</f>
        <v>423258</v>
      </c>
      <c r="Y45" s="45"/>
      <c r="Z45" s="50" t="s">
        <v>67</v>
      </c>
      <c r="AA45" s="45"/>
      <c r="AB45" s="45"/>
    </row>
    <row r="46" spans="2:37" ht="16.05" customHeight="1" thickBot="1" x14ac:dyDescent="0.4">
      <c r="B46" s="340" t="s">
        <v>129</v>
      </c>
      <c r="C46" s="341"/>
      <c r="D46" s="341"/>
      <c r="E46" s="341"/>
      <c r="F46" s="341"/>
      <c r="G46" s="341"/>
      <c r="H46" s="342"/>
      <c r="I46" s="542">
        <f>AA17</f>
        <v>43725</v>
      </c>
      <c r="J46" s="543"/>
      <c r="K46" s="544">
        <f>AA17</f>
        <v>43725</v>
      </c>
      <c r="L46" s="543"/>
      <c r="M46" s="60">
        <f>AA17</f>
        <v>43725</v>
      </c>
      <c r="N46" s="60">
        <f>AA17</f>
        <v>43725</v>
      </c>
      <c r="O46" s="60">
        <f>AA17</f>
        <v>43725</v>
      </c>
      <c r="P46" s="60">
        <f>AA17</f>
        <v>43725</v>
      </c>
      <c r="Q46" s="60">
        <f>AA17</f>
        <v>43725</v>
      </c>
      <c r="R46" s="60">
        <f>AA17</f>
        <v>43725</v>
      </c>
      <c r="S46" s="60">
        <f>AA17</f>
        <v>43725</v>
      </c>
      <c r="T46" s="60">
        <f>AA17</f>
        <v>43725</v>
      </c>
      <c r="U46" s="544">
        <f>AA17</f>
        <v>43725</v>
      </c>
      <c r="V46" s="545"/>
      <c r="W46" s="543"/>
      <c r="X46" s="61">
        <f>AA17</f>
        <v>43725</v>
      </c>
      <c r="Y46" s="169" t="s">
        <v>17</v>
      </c>
      <c r="Z46" s="50" t="s">
        <v>68</v>
      </c>
      <c r="AA46" s="45"/>
      <c r="AB46" s="45"/>
    </row>
    <row r="47" spans="2:37" ht="16.05" customHeight="1" thickTop="1" x14ac:dyDescent="0.45">
      <c r="B47" s="318" t="s">
        <v>66</v>
      </c>
      <c r="C47" s="319"/>
      <c r="D47" s="319"/>
      <c r="E47" s="319"/>
      <c r="F47" s="322" t="s">
        <v>112</v>
      </c>
      <c r="G47" s="323"/>
      <c r="H47" s="324"/>
      <c r="I47" s="553">
        <f>SUM(I41:J46)</f>
        <v>904233</v>
      </c>
      <c r="J47" s="554"/>
      <c r="K47" s="555">
        <f>SUM(K41:L46)</f>
        <v>904233</v>
      </c>
      <c r="L47" s="554"/>
      <c r="M47" s="230">
        <f>SUM(M41:M46)</f>
        <v>904233</v>
      </c>
      <c r="N47" s="230">
        <f>SUM(N41:N46)</f>
        <v>3845556</v>
      </c>
      <c r="O47" s="230">
        <f>SUM(O41:O46)</f>
        <v>904233</v>
      </c>
      <c r="P47" s="230">
        <f>SUM(P41:P46)</f>
        <v>2422365</v>
      </c>
      <c r="Q47" s="167">
        <f>SUM(Q41:Q46)</f>
        <v>2422365</v>
      </c>
      <c r="R47" s="167">
        <f t="shared" ref="R47:T47" si="2">SUM(R41:R46)</f>
        <v>904233</v>
      </c>
      <c r="S47" s="167">
        <f t="shared" si="2"/>
        <v>904233</v>
      </c>
      <c r="T47" s="167">
        <f t="shared" si="2"/>
        <v>904233</v>
      </c>
      <c r="U47" s="556">
        <f>SUM(U41:W46)</f>
        <v>6077229</v>
      </c>
      <c r="V47" s="557"/>
      <c r="W47" s="558"/>
      <c r="X47" s="168">
        <f>SUM(X41:X46)</f>
        <v>904233</v>
      </c>
      <c r="Y47" s="170">
        <f>SUM(I47:X47)</f>
        <v>22001379</v>
      </c>
      <c r="Z47" s="50"/>
      <c r="AA47" s="45"/>
      <c r="AB47" s="45"/>
    </row>
    <row r="48" spans="2:37" ht="16.05" customHeight="1" x14ac:dyDescent="0.45">
      <c r="B48" s="320"/>
      <c r="C48" s="321"/>
      <c r="D48" s="321"/>
      <c r="E48" s="321"/>
      <c r="F48" s="331" t="s">
        <v>113</v>
      </c>
      <c r="G48" s="332"/>
      <c r="H48" s="333"/>
      <c r="I48" s="559">
        <f>SUM(I41:J46)</f>
        <v>904233</v>
      </c>
      <c r="J48" s="560"/>
      <c r="K48" s="561">
        <f>SUM(K41:L46)</f>
        <v>904233</v>
      </c>
      <c r="L48" s="560"/>
      <c r="M48" s="165">
        <f t="shared" ref="M48:T48" si="3">SUM(M41:M46)</f>
        <v>904233</v>
      </c>
      <c r="N48" s="165">
        <f t="shared" si="3"/>
        <v>3845556</v>
      </c>
      <c r="O48" s="165">
        <f t="shared" si="3"/>
        <v>904233</v>
      </c>
      <c r="P48" s="165">
        <f t="shared" si="3"/>
        <v>2422365</v>
      </c>
      <c r="Q48" s="165">
        <f t="shared" si="3"/>
        <v>2422365</v>
      </c>
      <c r="R48" s="165">
        <f t="shared" si="3"/>
        <v>904233</v>
      </c>
      <c r="S48" s="165">
        <f t="shared" si="3"/>
        <v>904233</v>
      </c>
      <c r="T48" s="165">
        <f t="shared" si="3"/>
        <v>904233</v>
      </c>
      <c r="U48" s="561">
        <f>SUM(U41:W46)</f>
        <v>6077229</v>
      </c>
      <c r="V48" s="560"/>
      <c r="W48" s="560"/>
      <c r="X48" s="166">
        <f>SUM(X41:X46)</f>
        <v>904233</v>
      </c>
      <c r="Y48" s="171">
        <f>SUM(I48:X48)</f>
        <v>22001379</v>
      </c>
      <c r="Z48" s="50"/>
      <c r="AA48" s="45"/>
      <c r="AB48" s="45"/>
    </row>
    <row r="49" spans="2:28" x14ac:dyDescent="0.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0" spans="2:28" x14ac:dyDescent="0.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2:28" x14ac:dyDescent="0.45">
      <c r="Z51" s="97"/>
    </row>
    <row r="52" spans="2:28" x14ac:dyDescent="0.45">
      <c r="Z52" s="97"/>
    </row>
  </sheetData>
  <mergeCells count="153">
    <mergeCell ref="B47:E48"/>
    <mergeCell ref="F47:H47"/>
    <mergeCell ref="I47:J47"/>
    <mergeCell ref="K47:L47"/>
    <mergeCell ref="U47:W47"/>
    <mergeCell ref="F48:H48"/>
    <mergeCell ref="I48:J48"/>
    <mergeCell ref="K48:L48"/>
    <mergeCell ref="U48:W48"/>
    <mergeCell ref="K45:L45"/>
    <mergeCell ref="U45:W45"/>
    <mergeCell ref="B46:H46"/>
    <mergeCell ref="I46:J46"/>
    <mergeCell ref="K46:L46"/>
    <mergeCell ref="U46:W46"/>
    <mergeCell ref="I43:J43"/>
    <mergeCell ref="K43:L43"/>
    <mergeCell ref="U43:W43"/>
    <mergeCell ref="B44:E45"/>
    <mergeCell ref="F44:H44"/>
    <mergeCell ref="I44:J44"/>
    <mergeCell ref="K44:L44"/>
    <mergeCell ref="U44:W44"/>
    <mergeCell ref="F45:H45"/>
    <mergeCell ref="I45:J45"/>
    <mergeCell ref="B41:H41"/>
    <mergeCell ref="I41:J41"/>
    <mergeCell ref="K41:L41"/>
    <mergeCell ref="U41:W41"/>
    <mergeCell ref="B42:E43"/>
    <mergeCell ref="F42:H42"/>
    <mergeCell ref="I42:J42"/>
    <mergeCell ref="K42:L42"/>
    <mergeCell ref="U42:W42"/>
    <mergeCell ref="F43:H43"/>
    <mergeCell ref="Z37:AA37"/>
    <mergeCell ref="U40:W40"/>
    <mergeCell ref="Z35:AA35"/>
    <mergeCell ref="AI35:AK35"/>
    <mergeCell ref="F36:H36"/>
    <mergeCell ref="I36:J36"/>
    <mergeCell ref="K36:L36"/>
    <mergeCell ref="U36:W36"/>
    <mergeCell ref="Z36:AA36"/>
    <mergeCell ref="AI36:AK36"/>
    <mergeCell ref="AI37:AK37"/>
    <mergeCell ref="I38:J38"/>
    <mergeCell ref="K38:L38"/>
    <mergeCell ref="U38:W38"/>
    <mergeCell ref="F39:G40"/>
    <mergeCell ref="I39:J39"/>
    <mergeCell ref="K39:L39"/>
    <mergeCell ref="U39:W39"/>
    <mergeCell ref="I40:J40"/>
    <mergeCell ref="K40:L40"/>
    <mergeCell ref="B35:E36"/>
    <mergeCell ref="F35:H35"/>
    <mergeCell ref="I35:J35"/>
    <mergeCell ref="K35:L35"/>
    <mergeCell ref="U35:W35"/>
    <mergeCell ref="B37:E40"/>
    <mergeCell ref="F37:G38"/>
    <mergeCell ref="I37:J37"/>
    <mergeCell ref="K37:L37"/>
    <mergeCell ref="U37:W37"/>
    <mergeCell ref="K32:L32"/>
    <mergeCell ref="U32:W32"/>
    <mergeCell ref="F33:G34"/>
    <mergeCell ref="I33:J33"/>
    <mergeCell ref="K33:L33"/>
    <mergeCell ref="U33:W33"/>
    <mergeCell ref="U30:W30"/>
    <mergeCell ref="AI30:AK30"/>
    <mergeCell ref="B31:E34"/>
    <mergeCell ref="F31:G32"/>
    <mergeCell ref="I31:J31"/>
    <mergeCell ref="K31:L31"/>
    <mergeCell ref="U31:W31"/>
    <mergeCell ref="Z31:AA31"/>
    <mergeCell ref="AI31:AK31"/>
    <mergeCell ref="I32:J32"/>
    <mergeCell ref="Z33:AA33"/>
    <mergeCell ref="AI33:AK33"/>
    <mergeCell ref="I34:J34"/>
    <mergeCell ref="K34:L34"/>
    <mergeCell ref="U34:W34"/>
    <mergeCell ref="AI28:AK28"/>
    <mergeCell ref="B29:E30"/>
    <mergeCell ref="F29:H29"/>
    <mergeCell ref="I29:J29"/>
    <mergeCell ref="K29:L29"/>
    <mergeCell ref="U29:W29"/>
    <mergeCell ref="AI29:AK29"/>
    <mergeCell ref="F30:H30"/>
    <mergeCell ref="I30:J30"/>
    <mergeCell ref="K30:L30"/>
    <mergeCell ref="Q25:R25"/>
    <mergeCell ref="S25:T25"/>
    <mergeCell ref="B28:H28"/>
    <mergeCell ref="I28:J28"/>
    <mergeCell ref="K28:L28"/>
    <mergeCell ref="U28:W28"/>
    <mergeCell ref="Q22:R22"/>
    <mergeCell ref="S22:T22"/>
    <mergeCell ref="Q23:R23"/>
    <mergeCell ref="S23:T23"/>
    <mergeCell ref="D24:F25"/>
    <mergeCell ref="G24:I25"/>
    <mergeCell ref="J24:J25"/>
    <mergeCell ref="O24:P25"/>
    <mergeCell ref="Q24:R24"/>
    <mergeCell ref="S24:T24"/>
    <mergeCell ref="B22:C25"/>
    <mergeCell ref="D22:F23"/>
    <mergeCell ref="G22:I23"/>
    <mergeCell ref="J22:J23"/>
    <mergeCell ref="L22:N25"/>
    <mergeCell ref="O22:P23"/>
    <mergeCell ref="W17:X17"/>
    <mergeCell ref="Y17:Z17"/>
    <mergeCell ref="D18:E18"/>
    <mergeCell ref="F18:G18"/>
    <mergeCell ref="I18:J18"/>
    <mergeCell ref="N18:O18"/>
    <mergeCell ref="P18:Q18"/>
    <mergeCell ref="R18:S18"/>
    <mergeCell ref="T18:U18"/>
    <mergeCell ref="B17:B18"/>
    <mergeCell ref="D17:E17"/>
    <mergeCell ref="F17:G17"/>
    <mergeCell ref="I17:J17"/>
    <mergeCell ref="L17:M18"/>
    <mergeCell ref="N17:O17"/>
    <mergeCell ref="P17:Q17"/>
    <mergeCell ref="R17:S17"/>
    <mergeCell ref="T17:U17"/>
    <mergeCell ref="B2:AA2"/>
    <mergeCell ref="B3:H3"/>
    <mergeCell ref="I3:P3"/>
    <mergeCell ref="B4:H4"/>
    <mergeCell ref="I4:P4"/>
    <mergeCell ref="B8:AE8"/>
    <mergeCell ref="B9:AA9"/>
    <mergeCell ref="D16:E16"/>
    <mergeCell ref="F16:G16"/>
    <mergeCell ref="I16:J16"/>
    <mergeCell ref="L16:M16"/>
    <mergeCell ref="N16:O16"/>
    <mergeCell ref="P16:Q16"/>
    <mergeCell ref="R16:S16"/>
    <mergeCell ref="T16:U16"/>
    <mergeCell ref="W16:X16"/>
    <mergeCell ref="Y16:Z16"/>
  </mergeCells>
  <phoneticPr fontId="1"/>
  <pageMargins left="0.70866141732283472" right="0.70866141732283472" top="0.35433070866141736" bottom="0.15748031496062992" header="0.31496062992125984" footer="0.31496062992125984"/>
  <pageSetup paperSize="9" scale="81" orientation="landscape"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4:S23"/>
  <sheetViews>
    <sheetView view="pageBreakPreview" zoomScaleNormal="100" zoomScaleSheetLayoutView="100" workbookViewId="0">
      <selection activeCell="L13" sqref="L13"/>
    </sheetView>
  </sheetViews>
  <sheetFormatPr defaultRowHeight="18" x14ac:dyDescent="0.45"/>
  <cols>
    <col min="1" max="1" width="3" customWidth="1"/>
    <col min="2" max="2" width="8.796875" style="2"/>
    <col min="3" max="3" width="8.8984375" bestFit="1" customWidth="1"/>
    <col min="4" max="4" width="8.8984375" customWidth="1"/>
    <col min="5" max="5" width="8.8984375" bestFit="1" customWidth="1"/>
    <col min="6" max="6" width="8.8984375" customWidth="1"/>
    <col min="7" max="7" width="8.8984375" bestFit="1" customWidth="1"/>
    <col min="8" max="8" width="8.8984375" customWidth="1"/>
    <col min="9" max="9" width="8.8984375" bestFit="1" customWidth="1"/>
    <col min="10" max="10" width="8.8984375" customWidth="1"/>
    <col min="11" max="11" width="9.3984375" bestFit="1" customWidth="1"/>
    <col min="12" max="12" width="9.3984375" customWidth="1"/>
    <col min="13" max="13" width="9.3984375" bestFit="1" customWidth="1"/>
    <col min="14" max="14" width="9.3984375" customWidth="1"/>
    <col min="15" max="15" width="8.8984375" bestFit="1" customWidth="1"/>
    <col min="16" max="16" width="8.8984375" customWidth="1"/>
  </cols>
  <sheetData>
    <row r="4" spans="2:19" ht="18.600000000000001" thickBot="1" x14ac:dyDescent="0.5"/>
    <row r="5" spans="2:19" x14ac:dyDescent="0.45">
      <c r="B5" s="562"/>
      <c r="C5" s="567" t="s">
        <v>12</v>
      </c>
      <c r="D5" s="476"/>
      <c r="E5" s="567" t="s">
        <v>13</v>
      </c>
      <c r="F5" s="476"/>
      <c r="G5" s="567" t="s">
        <v>14</v>
      </c>
      <c r="H5" s="476"/>
      <c r="I5" s="567" t="s">
        <v>15</v>
      </c>
      <c r="J5" s="476"/>
      <c r="K5" s="567" t="s">
        <v>16</v>
      </c>
      <c r="L5" s="568"/>
      <c r="M5" s="563" t="s">
        <v>17</v>
      </c>
      <c r="N5" s="564"/>
      <c r="O5" s="565" t="s">
        <v>18</v>
      </c>
      <c r="P5" s="566"/>
    </row>
    <row r="6" spans="2:19" x14ac:dyDescent="0.45">
      <c r="B6" s="481"/>
      <c r="C6" s="51" t="s">
        <v>74</v>
      </c>
      <c r="D6" s="67" t="s">
        <v>75</v>
      </c>
      <c r="E6" s="51" t="s">
        <v>74</v>
      </c>
      <c r="F6" s="67" t="s">
        <v>75</v>
      </c>
      <c r="G6" s="51" t="s">
        <v>74</v>
      </c>
      <c r="H6" s="67" t="s">
        <v>75</v>
      </c>
      <c r="I6" s="51" t="s">
        <v>74</v>
      </c>
      <c r="J6" s="67" t="s">
        <v>75</v>
      </c>
      <c r="K6" s="51" t="s">
        <v>74</v>
      </c>
      <c r="L6" s="67" t="s">
        <v>75</v>
      </c>
      <c r="M6" s="6" t="s">
        <v>74</v>
      </c>
      <c r="N6" s="51" t="s">
        <v>75</v>
      </c>
      <c r="O6" s="99" t="s">
        <v>74</v>
      </c>
      <c r="P6" s="91" t="s">
        <v>75</v>
      </c>
    </row>
    <row r="7" spans="2:19" x14ac:dyDescent="0.45">
      <c r="B7" s="1" t="s">
        <v>0</v>
      </c>
      <c r="C7" s="79">
        <v>0</v>
      </c>
      <c r="D7" s="80">
        <v>0</v>
      </c>
      <c r="E7" s="81">
        <v>0</v>
      </c>
      <c r="F7" s="82">
        <v>0</v>
      </c>
      <c r="G7" s="9">
        <v>0</v>
      </c>
      <c r="H7" s="68">
        <v>0</v>
      </c>
      <c r="I7" s="69">
        <v>0</v>
      </c>
      <c r="J7" s="62">
        <v>0</v>
      </c>
      <c r="K7" s="69">
        <v>0</v>
      </c>
      <c r="L7" s="77">
        <v>0</v>
      </c>
      <c r="M7" s="10">
        <f>SUM(C7:L7)</f>
        <v>0</v>
      </c>
      <c r="N7" s="9">
        <v>0</v>
      </c>
      <c r="O7" s="100">
        <f>ROUND(M7/5,-1)</f>
        <v>0</v>
      </c>
      <c r="P7" s="92">
        <v>0</v>
      </c>
    </row>
    <row r="8" spans="2:19" x14ac:dyDescent="0.45">
      <c r="B8" s="1" t="s">
        <v>1</v>
      </c>
      <c r="C8" s="79">
        <v>0</v>
      </c>
      <c r="D8" s="80">
        <v>0</v>
      </c>
      <c r="E8" s="81">
        <v>0</v>
      </c>
      <c r="F8" s="82">
        <v>0</v>
      </c>
      <c r="G8" s="9">
        <v>0</v>
      </c>
      <c r="H8" s="68">
        <v>0</v>
      </c>
      <c r="I8" s="69">
        <v>0</v>
      </c>
      <c r="J8" s="62">
        <v>0</v>
      </c>
      <c r="K8" s="69">
        <v>0</v>
      </c>
      <c r="L8" s="77">
        <v>0</v>
      </c>
      <c r="M8" s="10">
        <f>SUM(C8:L8)</f>
        <v>0</v>
      </c>
      <c r="N8" s="9">
        <v>0</v>
      </c>
      <c r="O8" s="100">
        <f>ROUND(M8/5,-1)</f>
        <v>0</v>
      </c>
      <c r="P8" s="92">
        <v>0</v>
      </c>
    </row>
    <row r="9" spans="2:19" x14ac:dyDescent="0.45">
      <c r="B9" s="1" t="s">
        <v>2</v>
      </c>
      <c r="C9" s="79">
        <v>0</v>
      </c>
      <c r="D9" s="80">
        <v>0</v>
      </c>
      <c r="E9" s="81">
        <v>0</v>
      </c>
      <c r="F9" s="82">
        <v>0</v>
      </c>
      <c r="G9" s="9">
        <v>0</v>
      </c>
      <c r="H9" s="68">
        <v>0</v>
      </c>
      <c r="I9" s="69">
        <v>0</v>
      </c>
      <c r="J9" s="62">
        <v>0</v>
      </c>
      <c r="K9" s="69">
        <v>0</v>
      </c>
      <c r="L9" s="77">
        <v>0</v>
      </c>
      <c r="M9" s="10">
        <f>SUM(C9:L9)</f>
        <v>0</v>
      </c>
      <c r="N9" s="9">
        <v>0</v>
      </c>
      <c r="O9" s="100">
        <f>ROUND(M9/5,-1)</f>
        <v>0</v>
      </c>
      <c r="P9" s="92">
        <v>0</v>
      </c>
    </row>
    <row r="10" spans="2:19" x14ac:dyDescent="0.45">
      <c r="B10" s="1" t="s">
        <v>3</v>
      </c>
      <c r="C10" s="79">
        <v>520</v>
      </c>
      <c r="D10" s="80"/>
      <c r="E10" s="81">
        <v>0</v>
      </c>
      <c r="F10" s="82">
        <v>0</v>
      </c>
      <c r="G10" s="9">
        <v>20</v>
      </c>
      <c r="H10" s="68">
        <v>0</v>
      </c>
      <c r="I10" s="69">
        <v>0</v>
      </c>
      <c r="J10" s="62">
        <v>0</v>
      </c>
      <c r="K10" s="69">
        <v>0</v>
      </c>
      <c r="L10" s="77">
        <v>0</v>
      </c>
      <c r="M10" s="10">
        <v>20</v>
      </c>
      <c r="N10" s="9">
        <v>0</v>
      </c>
      <c r="O10" s="100">
        <f t="shared" ref="O10:O16" si="0">ROUND(M10/5,-1)</f>
        <v>0</v>
      </c>
      <c r="P10" s="92">
        <v>0</v>
      </c>
    </row>
    <row r="11" spans="2:19" x14ac:dyDescent="0.45">
      <c r="B11" s="1" t="s">
        <v>4</v>
      </c>
      <c r="C11" s="79">
        <v>570</v>
      </c>
      <c r="D11" s="80"/>
      <c r="E11" s="81">
        <v>16700</v>
      </c>
      <c r="F11" s="82"/>
      <c r="G11" s="9">
        <v>130</v>
      </c>
      <c r="H11" s="68">
        <v>0</v>
      </c>
      <c r="I11" s="69">
        <v>20</v>
      </c>
      <c r="J11" s="62">
        <v>0</v>
      </c>
      <c r="K11" s="69">
        <v>0</v>
      </c>
      <c r="L11" s="77">
        <v>0</v>
      </c>
      <c r="M11" s="10">
        <v>150</v>
      </c>
      <c r="N11" s="9">
        <v>0</v>
      </c>
      <c r="O11" s="100">
        <f t="shared" si="0"/>
        <v>30</v>
      </c>
      <c r="P11" s="92">
        <v>0</v>
      </c>
      <c r="R11" s="204"/>
      <c r="S11" t="s">
        <v>130</v>
      </c>
    </row>
    <row r="12" spans="2:19" x14ac:dyDescent="0.45">
      <c r="B12" s="1" t="s">
        <v>5</v>
      </c>
      <c r="C12" s="79">
        <v>10</v>
      </c>
      <c r="D12" s="80"/>
      <c r="E12" s="81">
        <v>0</v>
      </c>
      <c r="F12" s="82">
        <v>0</v>
      </c>
      <c r="G12" s="9">
        <v>0</v>
      </c>
      <c r="H12" s="68">
        <v>0</v>
      </c>
      <c r="I12" s="69">
        <v>0</v>
      </c>
      <c r="J12" s="62">
        <v>0</v>
      </c>
      <c r="K12" s="69">
        <v>0</v>
      </c>
      <c r="L12" s="77">
        <v>0</v>
      </c>
      <c r="M12" s="10">
        <v>0</v>
      </c>
      <c r="N12" s="9">
        <v>0</v>
      </c>
      <c r="O12" s="100">
        <f t="shared" si="0"/>
        <v>0</v>
      </c>
      <c r="P12" s="92">
        <v>0</v>
      </c>
    </row>
    <row r="13" spans="2:19" x14ac:dyDescent="0.45">
      <c r="B13" s="1" t="s">
        <v>6</v>
      </c>
      <c r="C13" s="79">
        <v>0</v>
      </c>
      <c r="D13" s="80">
        <v>0</v>
      </c>
      <c r="E13" s="81">
        <v>0</v>
      </c>
      <c r="F13" s="82">
        <v>0</v>
      </c>
      <c r="G13" s="9">
        <v>0</v>
      </c>
      <c r="H13" s="68">
        <v>0</v>
      </c>
      <c r="I13" s="69">
        <v>0</v>
      </c>
      <c r="J13" s="62">
        <v>0</v>
      </c>
      <c r="K13" s="202">
        <v>232048</v>
      </c>
      <c r="L13" s="203">
        <v>545623</v>
      </c>
      <c r="M13" s="10">
        <f>SUM(C13:I13)</f>
        <v>0</v>
      </c>
      <c r="N13" s="9">
        <v>0</v>
      </c>
      <c r="O13" s="100">
        <f t="shared" si="0"/>
        <v>0</v>
      </c>
      <c r="P13" s="92">
        <v>0</v>
      </c>
      <c r="Q13" t="s">
        <v>19</v>
      </c>
    </row>
    <row r="14" spans="2:19" x14ac:dyDescent="0.45">
      <c r="B14" s="1" t="s">
        <v>7</v>
      </c>
      <c r="C14" s="79">
        <v>0</v>
      </c>
      <c r="D14" s="80">
        <v>0</v>
      </c>
      <c r="E14" s="81">
        <v>0</v>
      </c>
      <c r="F14" s="82">
        <v>0</v>
      </c>
      <c r="G14" s="9">
        <v>0</v>
      </c>
      <c r="H14" s="68">
        <v>0</v>
      </c>
      <c r="I14" s="69">
        <v>0</v>
      </c>
      <c r="J14" s="62">
        <v>0</v>
      </c>
      <c r="K14" s="202">
        <v>143373</v>
      </c>
      <c r="L14" s="203">
        <v>338457</v>
      </c>
      <c r="M14" s="10">
        <f>SUM(C14:I14)</f>
        <v>0</v>
      </c>
      <c r="N14" s="9">
        <v>0</v>
      </c>
      <c r="O14" s="100">
        <f t="shared" si="0"/>
        <v>0</v>
      </c>
      <c r="P14" s="92">
        <v>0</v>
      </c>
      <c r="Q14" t="s">
        <v>19</v>
      </c>
    </row>
    <row r="15" spans="2:19" x14ac:dyDescent="0.45">
      <c r="B15" s="1" t="s">
        <v>8</v>
      </c>
      <c r="C15" s="79">
        <v>0</v>
      </c>
      <c r="D15" s="80">
        <v>0</v>
      </c>
      <c r="E15" s="81">
        <v>0</v>
      </c>
      <c r="F15" s="82">
        <v>0</v>
      </c>
      <c r="G15" s="9">
        <v>0</v>
      </c>
      <c r="H15" s="68">
        <v>0</v>
      </c>
      <c r="I15" s="69">
        <v>0</v>
      </c>
      <c r="J15" s="62">
        <v>0</v>
      </c>
      <c r="K15" s="69">
        <v>0</v>
      </c>
      <c r="L15" s="77">
        <v>0</v>
      </c>
      <c r="M15" s="10">
        <f t="shared" ref="M15" si="1">SUM(C15:K15)</f>
        <v>0</v>
      </c>
      <c r="N15" s="9">
        <v>0</v>
      </c>
      <c r="O15" s="100">
        <f t="shared" si="0"/>
        <v>0</v>
      </c>
      <c r="P15" s="92">
        <v>0</v>
      </c>
    </row>
    <row r="16" spans="2:19" x14ac:dyDescent="0.45">
      <c r="B16" s="1" t="s">
        <v>9</v>
      </c>
      <c r="C16" s="79">
        <v>0</v>
      </c>
      <c r="D16" s="80">
        <v>0</v>
      </c>
      <c r="E16" s="81">
        <v>0</v>
      </c>
      <c r="F16" s="82">
        <v>0</v>
      </c>
      <c r="G16" s="9">
        <v>0</v>
      </c>
      <c r="H16" s="68">
        <v>0</v>
      </c>
      <c r="I16" s="69">
        <v>0</v>
      </c>
      <c r="J16" s="62">
        <v>0</v>
      </c>
      <c r="K16" s="69">
        <v>0</v>
      </c>
      <c r="L16" s="77">
        <v>0</v>
      </c>
      <c r="M16" s="10">
        <f>SUM(C16:L16)</f>
        <v>0</v>
      </c>
      <c r="N16" s="9">
        <v>0</v>
      </c>
      <c r="O16" s="100">
        <f t="shared" si="0"/>
        <v>0</v>
      </c>
      <c r="P16" s="92">
        <v>0</v>
      </c>
    </row>
    <row r="17" spans="2:17" x14ac:dyDescent="0.45">
      <c r="B17" s="1" t="s">
        <v>10</v>
      </c>
      <c r="C17" s="79">
        <v>590450</v>
      </c>
      <c r="D17" s="80"/>
      <c r="E17" s="81">
        <v>283410</v>
      </c>
      <c r="F17" s="82"/>
      <c r="G17" s="3">
        <v>0</v>
      </c>
      <c r="H17" s="70">
        <v>283410</v>
      </c>
      <c r="I17" s="71">
        <v>10</v>
      </c>
      <c r="J17" s="63">
        <v>271100</v>
      </c>
      <c r="K17" s="71">
        <v>201105</v>
      </c>
      <c r="L17" s="78">
        <v>266999</v>
      </c>
      <c r="M17" s="103">
        <f>G17+I17+K17</f>
        <v>201115</v>
      </c>
      <c r="N17" s="104">
        <f>H17+J17+L17</f>
        <v>821509</v>
      </c>
      <c r="O17" s="105">
        <f>M17/3</f>
        <v>67038.333333333328</v>
      </c>
      <c r="P17" s="94">
        <f>N17/3</f>
        <v>273836.33333333331</v>
      </c>
    </row>
    <row r="18" spans="2:17" ht="18.600000000000001" thickBot="1" x14ac:dyDescent="0.5">
      <c r="B18" s="4" t="s">
        <v>11</v>
      </c>
      <c r="C18" s="83">
        <v>0</v>
      </c>
      <c r="D18" s="84">
        <v>0</v>
      </c>
      <c r="E18" s="85">
        <v>13610</v>
      </c>
      <c r="F18" s="86"/>
      <c r="G18" s="65">
        <v>0</v>
      </c>
      <c r="H18" s="72">
        <v>0</v>
      </c>
      <c r="I18" s="76">
        <v>0</v>
      </c>
      <c r="J18" s="64">
        <v>0</v>
      </c>
      <c r="K18" s="73">
        <v>146718</v>
      </c>
      <c r="L18" s="93">
        <v>394942</v>
      </c>
      <c r="M18" s="11">
        <v>0</v>
      </c>
      <c r="N18" s="98">
        <v>0</v>
      </c>
      <c r="O18" s="101">
        <f>ROUND(M18/5,-1)</f>
        <v>0</v>
      </c>
      <c r="P18" s="102">
        <v>0</v>
      </c>
      <c r="Q18" t="s">
        <v>20</v>
      </c>
    </row>
    <row r="19" spans="2:17" ht="18.600000000000001" thickTop="1" x14ac:dyDescent="0.45">
      <c r="B19" s="5" t="s">
        <v>17</v>
      </c>
      <c r="C19" s="87">
        <f>SUM(C7:C18)</f>
        <v>591550</v>
      </c>
      <c r="D19" s="88">
        <f t="shared" ref="D19:L19" si="2">SUM(D7:D18)</f>
        <v>0</v>
      </c>
      <c r="E19" s="89">
        <f t="shared" si="2"/>
        <v>313720</v>
      </c>
      <c r="F19" s="90">
        <f t="shared" si="2"/>
        <v>0</v>
      </c>
      <c r="G19" s="12">
        <f t="shared" si="2"/>
        <v>150</v>
      </c>
      <c r="H19" s="74">
        <f t="shared" si="2"/>
        <v>283410</v>
      </c>
      <c r="I19" s="75">
        <f t="shared" si="2"/>
        <v>30</v>
      </c>
      <c r="J19" s="66">
        <f t="shared" si="2"/>
        <v>271100</v>
      </c>
      <c r="K19" s="75">
        <f t="shared" si="2"/>
        <v>723244</v>
      </c>
      <c r="L19" s="66">
        <f t="shared" si="2"/>
        <v>1546021</v>
      </c>
      <c r="M19" s="7"/>
      <c r="N19" s="8"/>
      <c r="O19" s="8"/>
      <c r="P19" s="8"/>
    </row>
    <row r="22" spans="2:17" x14ac:dyDescent="0.45">
      <c r="K22">
        <f>K13/(K13+L13)</f>
        <v>0.29838839303510095</v>
      </c>
      <c r="L22">
        <f>L13/(L13+K13)</f>
        <v>0.70161160696489899</v>
      </c>
    </row>
    <row r="23" spans="2:17" x14ac:dyDescent="0.45">
      <c r="K23">
        <f>K14/(K14+L14)</f>
        <v>0.29755930514911899</v>
      </c>
      <c r="L23">
        <f>L14/(L14+K14)</f>
        <v>0.70244069485088101</v>
      </c>
    </row>
  </sheetData>
  <mergeCells count="8">
    <mergeCell ref="B5:B6"/>
    <mergeCell ref="M5:N5"/>
    <mergeCell ref="O5:P5"/>
    <mergeCell ref="C5:D5"/>
    <mergeCell ref="E5:F5"/>
    <mergeCell ref="G5:H5"/>
    <mergeCell ref="I5:J5"/>
    <mergeCell ref="K5:L5"/>
  </mergeCells>
  <phoneticPr fontId="1"/>
  <pageMargins left="0.7" right="0.7" top="0.75" bottom="0.75" header="0.3" footer="0.3"/>
  <pageSetup paperSize="9" scale="87" orientation="landscape"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設計書(基本料金修正)</vt:lpstr>
      <vt:lpstr>設計書 (割引有)</vt:lpstr>
      <vt:lpstr>予定使用電力量算定</vt:lpstr>
      <vt:lpstr>'設計書 (割引有)'!Print_Area</vt:lpstr>
      <vt:lpstr>'設計書(基本料金修正)'!Print_Area</vt:lpstr>
      <vt:lpstr>予定使用電力量算定!Print_Area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藁谷　浩樹</cp:lastModifiedBy>
  <cp:lastPrinted>2021-11-07T04:33:15Z</cp:lastPrinted>
  <dcterms:created xsi:type="dcterms:W3CDTF">2020-05-08T07:45:51Z</dcterms:created>
  <dcterms:modified xsi:type="dcterms:W3CDTF">2021-11-08T08:28:24Z</dcterms:modified>
</cp:coreProperties>
</file>