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電力供給の入札移行に係る作業関係\05 低圧分発注用\南部工事事務所\"/>
    </mc:Choice>
  </mc:AlternateContent>
  <bookViews>
    <workbookView xWindow="0" yWindow="0" windowWidth="23040" windowHeight="9096"/>
  </bookViews>
  <sheets>
    <sheet name="入札内訳書" sheetId="2" r:id="rId1"/>
  </sheets>
  <definedNames>
    <definedName name="\A">#REF!</definedName>
    <definedName name="AgriPowerA_1kW">#REF!</definedName>
    <definedName name="AgriPowerA_Other_1kWh">#REF!</definedName>
    <definedName name="AgriPowerA_Summer_1kWh">#REF!</definedName>
    <definedName name="FlatLight_10to20W">#REF!</definedName>
    <definedName name="FlatLight_10W">#REF!</definedName>
    <definedName name="FlatLight_1契約">#REF!</definedName>
    <definedName name="FlatLight_20to40W">#REF!</definedName>
    <definedName name="FlatLight_40to60W">#REF!</definedName>
    <definedName name="FlatLight_50to100VA">#REF!</definedName>
    <definedName name="FlatLight_50VA">#REF!</definedName>
    <definedName name="FlatLight_60to100W">#REF!</definedName>
    <definedName name="HVPower_1kW">#REF!</definedName>
    <definedName name="HVPower_Office_1kW">#REF!</definedName>
    <definedName name="HVPower_Office_Other_1kWh">#REF!</definedName>
    <definedName name="HVPower_Office_Summer_1kWh">#REF!</definedName>
    <definedName name="HVPower_Other_1kWh">#REF!</definedName>
    <definedName name="HVPower_S_1kW">#REF!</definedName>
    <definedName name="HVPower_S_Other_1kWh">#REF!</definedName>
    <definedName name="HVPower_S_Summer_1kWh">#REF!</definedName>
    <definedName name="HVPower_Se_1kW">#REF!</definedName>
    <definedName name="HVPower_Se_Night_1kWh">#REF!</definedName>
    <definedName name="HVPower_Se_Other_1kWh">#REF!</definedName>
    <definedName name="HVPower_Se_peak_1kWh">#REF!</definedName>
    <definedName name="HVPower_Se_Summer_1kWh">#REF!</definedName>
    <definedName name="HVPower_SeS_1kW">#REF!</definedName>
    <definedName name="HVPower_SeS_Night_1kWh">#REF!</definedName>
    <definedName name="HVPower_SeS_Other_1kWh">#REF!</definedName>
    <definedName name="HVPower_SeS_peak_1kWh">#REF!</definedName>
    <definedName name="HVPower_SeS_Summer_1kWh">#REF!</definedName>
    <definedName name="HVPower_Summer_1kWh">#REF!</definedName>
    <definedName name="LightA_1契約">#REF!</definedName>
    <definedName name="LightA_7kWh">#REF!</definedName>
    <definedName name="LightB_10A">#REF!</definedName>
    <definedName name="LightB_120kWh">#REF!</definedName>
    <definedName name="LightB_120to300kWh">#REF!</definedName>
    <definedName name="LightB_15A">#REF!</definedName>
    <definedName name="LightB_20A">#REF!</definedName>
    <definedName name="LightB_300kWh">#REF!</definedName>
    <definedName name="LightB_30A">#REF!</definedName>
    <definedName name="LightB_40A">#REF!</definedName>
    <definedName name="LightB_50A">#REF!</definedName>
    <definedName name="LightB_60A">#REF!</definedName>
    <definedName name="LightC_120kWh">#REF!</definedName>
    <definedName name="LightC_120to300kWh">#REF!</definedName>
    <definedName name="LightC_1kVA">#REF!</definedName>
    <definedName name="LightC_300kWh">#REF!</definedName>
    <definedName name="LVPower_1kW">#REF!</definedName>
    <definedName name="LVPower_Other_1kWh">#REF!</definedName>
    <definedName name="LVPower_Summer_1kWh">#REF!</definedName>
    <definedName name="_xlnm.Print_Area" localSheetId="0">入札内訳書!$B$1:$U$614</definedName>
    <definedName name="_xlnm.Print_Titles" localSheetId="0">入札内訳書!$16:$18</definedName>
    <definedName name="Ratio">#REF!</definedName>
    <definedName name="RoadLightB_1kVA">#REF!</definedName>
    <definedName name="RoadLightB_1kWh">#REF!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11" i="2" l="1"/>
  <c r="V603" i="2" l="1"/>
  <c r="V600" i="2"/>
  <c r="V598" i="2"/>
  <c r="V595" i="2"/>
  <c r="V593" i="2"/>
  <c r="V590" i="2"/>
  <c r="V585" i="2"/>
  <c r="V584" i="2"/>
  <c r="V582" i="2"/>
  <c r="V579" i="2"/>
  <c r="V574" i="2"/>
  <c r="V573" i="2"/>
  <c r="V571" i="2"/>
  <c r="V568" i="2"/>
  <c r="V563" i="2"/>
  <c r="V562" i="2"/>
  <c r="V560" i="2"/>
  <c r="V557" i="2"/>
  <c r="V555" i="2"/>
  <c r="V552" i="2"/>
  <c r="V550" i="2"/>
  <c r="V547" i="2"/>
  <c r="V545" i="2"/>
  <c r="V542" i="2"/>
  <c r="V540" i="2"/>
  <c r="V537" i="2"/>
  <c r="V535" i="2"/>
  <c r="V532" i="2"/>
  <c r="V530" i="2"/>
  <c r="V527" i="2"/>
  <c r="V525" i="2"/>
  <c r="V522" i="2"/>
  <c r="V520" i="2"/>
  <c r="V517" i="2"/>
  <c r="V515" i="2"/>
  <c r="V512" i="2"/>
  <c r="V507" i="2"/>
  <c r="V506" i="2"/>
  <c r="V504" i="2"/>
  <c r="V501" i="2"/>
  <c r="V496" i="2"/>
  <c r="V495" i="2"/>
  <c r="V493" i="2"/>
  <c r="V490" i="2"/>
  <c r="V485" i="2"/>
  <c r="V484" i="2"/>
  <c r="V479" i="2"/>
  <c r="V478" i="2"/>
  <c r="V476" i="2"/>
  <c r="V473" i="2"/>
  <c r="V468" i="2"/>
  <c r="V467" i="2"/>
  <c r="V465" i="2"/>
  <c r="V462" i="2"/>
  <c r="V457" i="2"/>
  <c r="V456" i="2"/>
  <c r="V454" i="2"/>
  <c r="V451" i="2"/>
  <c r="V446" i="2"/>
  <c r="V445" i="2"/>
  <c r="V443" i="2"/>
  <c r="V440" i="2"/>
  <c r="V435" i="2"/>
  <c r="V434" i="2"/>
  <c r="V432" i="2"/>
  <c r="V429" i="2"/>
  <c r="V424" i="2"/>
  <c r="V423" i="2"/>
  <c r="V421" i="2"/>
  <c r="V418" i="2"/>
  <c r="V413" i="2"/>
  <c r="V412" i="2"/>
  <c r="V410" i="2"/>
  <c r="V407" i="2"/>
  <c r="V402" i="2"/>
  <c r="V401" i="2"/>
  <c r="V399" i="2"/>
  <c r="V396" i="2"/>
  <c r="V394" i="2"/>
  <c r="V391" i="2"/>
  <c r="V389" i="2"/>
  <c r="V386" i="2"/>
  <c r="V384" i="2"/>
  <c r="V381" i="2"/>
  <c r="V379" i="2"/>
  <c r="V376" i="2"/>
  <c r="V374" i="2"/>
  <c r="V371" i="2"/>
  <c r="V366" i="2"/>
  <c r="V365" i="2"/>
  <c r="V363" i="2"/>
  <c r="V360" i="2"/>
  <c r="V355" i="2"/>
  <c r="V354" i="2"/>
  <c r="V352" i="2"/>
  <c r="V349" i="2"/>
  <c r="V344" i="2"/>
  <c r="V343" i="2"/>
  <c r="V341" i="2"/>
  <c r="V338" i="2"/>
  <c r="V333" i="2"/>
  <c r="V332" i="2"/>
  <c r="V330" i="2"/>
  <c r="V327" i="2"/>
  <c r="V322" i="2"/>
  <c r="V321" i="2"/>
  <c r="V319" i="2"/>
  <c r="V316" i="2"/>
  <c r="V311" i="2"/>
  <c r="V310" i="2"/>
  <c r="V308" i="2"/>
  <c r="V305" i="2"/>
  <c r="V300" i="2"/>
  <c r="V299" i="2"/>
  <c r="V294" i="2"/>
  <c r="V293" i="2"/>
  <c r="V291" i="2"/>
  <c r="V288" i="2"/>
  <c r="V283" i="2"/>
  <c r="V282" i="2"/>
  <c r="V280" i="2"/>
  <c r="V277" i="2"/>
  <c r="V272" i="2"/>
  <c r="V271" i="2"/>
  <c r="V269" i="2"/>
  <c r="V266" i="2"/>
  <c r="V261" i="2"/>
  <c r="V260" i="2"/>
  <c r="V258" i="2"/>
  <c r="V255" i="2"/>
  <c r="V250" i="2"/>
  <c r="V249" i="2"/>
  <c r="V247" i="2"/>
  <c r="V244" i="2"/>
  <c r="V239" i="2"/>
  <c r="V238" i="2"/>
  <c r="V233" i="2"/>
  <c r="V232" i="2"/>
  <c r="V230" i="2"/>
  <c r="V227" i="2"/>
  <c r="V225" i="2"/>
  <c r="V222" i="2"/>
  <c r="V220" i="2"/>
  <c r="V217" i="2"/>
  <c r="V215" i="2"/>
  <c r="V212" i="2"/>
  <c r="V210" i="2"/>
  <c r="V207" i="2"/>
  <c r="V205" i="2"/>
  <c r="V202" i="2"/>
  <c r="V200" i="2"/>
  <c r="V197" i="2"/>
  <c r="V195" i="2"/>
  <c r="V192" i="2"/>
  <c r="V190" i="2"/>
  <c r="V187" i="2"/>
  <c r="V185" i="2"/>
  <c r="V182" i="2"/>
  <c r="V180" i="2"/>
  <c r="V177" i="2"/>
  <c r="V175" i="2"/>
  <c r="V172" i="2"/>
  <c r="V170" i="2"/>
  <c r="V167" i="2"/>
  <c r="V165" i="2"/>
  <c r="V162" i="2"/>
  <c r="V160" i="2"/>
  <c r="V157" i="2"/>
  <c r="V155" i="2"/>
  <c r="V152" i="2"/>
  <c r="V150" i="2"/>
  <c r="V147" i="2"/>
  <c r="V145" i="2"/>
  <c r="V142" i="2"/>
  <c r="V137" i="2"/>
  <c r="V136" i="2"/>
  <c r="V134" i="2"/>
  <c r="V131" i="2"/>
  <c r="V126" i="2"/>
  <c r="V125" i="2"/>
  <c r="V123" i="2"/>
  <c r="V120" i="2"/>
  <c r="V115" i="2"/>
  <c r="V114" i="2"/>
  <c r="V112" i="2"/>
  <c r="V109" i="2"/>
  <c r="V104" i="2"/>
  <c r="V103" i="2"/>
  <c r="V101" i="2"/>
  <c r="V98" i="2"/>
  <c r="V93" i="2"/>
  <c r="V92" i="2"/>
  <c r="V90" i="2"/>
  <c r="V87" i="2"/>
  <c r="V82" i="2"/>
  <c r="V81" i="2"/>
  <c r="V79" i="2"/>
  <c r="V76" i="2"/>
  <c r="V71" i="2"/>
  <c r="V70" i="2"/>
  <c r="V68" i="2"/>
  <c r="V65" i="2"/>
  <c r="V60" i="2"/>
  <c r="V59" i="2"/>
  <c r="V57" i="2"/>
  <c r="V54" i="2"/>
  <c r="V49" i="2"/>
  <c r="V48" i="2"/>
  <c r="V46" i="2"/>
  <c r="V43" i="2"/>
  <c r="V38" i="2"/>
  <c r="V37" i="2"/>
  <c r="V32" i="2"/>
  <c r="V31" i="2"/>
  <c r="V26" i="2"/>
  <c r="V25" i="2"/>
  <c r="V23" i="2"/>
  <c r="V20" i="2"/>
  <c r="B603" i="2" l="1"/>
  <c r="B602" i="2"/>
  <c r="B601" i="2"/>
  <c r="B600" i="2"/>
  <c r="B599" i="2"/>
  <c r="B598" i="2"/>
  <c r="B597" i="2"/>
  <c r="B596" i="2"/>
  <c r="B595" i="2"/>
  <c r="B594" i="2"/>
  <c r="B593" i="2"/>
  <c r="B592" i="2"/>
  <c r="B591" i="2"/>
  <c r="B590" i="2"/>
  <c r="B589" i="2"/>
  <c r="B588" i="2"/>
  <c r="B587" i="2"/>
  <c r="B586" i="2"/>
  <c r="B585" i="2"/>
  <c r="B584" i="2"/>
  <c r="B583" i="2"/>
  <c r="B582" i="2"/>
  <c r="B581" i="2"/>
  <c r="B580" i="2"/>
  <c r="B579" i="2"/>
  <c r="B578" i="2"/>
  <c r="B577" i="2"/>
  <c r="B576" i="2"/>
  <c r="B575" i="2"/>
  <c r="B574" i="2"/>
  <c r="B573" i="2"/>
  <c r="B572" i="2"/>
  <c r="B571" i="2"/>
  <c r="B570" i="2"/>
  <c r="B569" i="2"/>
  <c r="B568" i="2"/>
  <c r="B567" i="2"/>
  <c r="B566" i="2"/>
  <c r="B565" i="2"/>
  <c r="B564" i="2"/>
  <c r="B563" i="2"/>
  <c r="B562" i="2"/>
  <c r="B561" i="2"/>
  <c r="B560" i="2"/>
  <c r="B559" i="2"/>
  <c r="B558" i="2"/>
  <c r="B557" i="2"/>
  <c r="B556" i="2"/>
  <c r="B555" i="2"/>
  <c r="B554" i="2"/>
  <c r="B553" i="2"/>
  <c r="B552" i="2"/>
  <c r="B551" i="2"/>
  <c r="B550" i="2"/>
  <c r="B549" i="2"/>
  <c r="B548" i="2"/>
  <c r="B547" i="2"/>
  <c r="B546" i="2"/>
  <c r="B545" i="2"/>
  <c r="B544" i="2"/>
  <c r="B543" i="2"/>
  <c r="B542" i="2"/>
  <c r="B541" i="2"/>
  <c r="B540" i="2"/>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B508" i="2"/>
  <c r="B507" i="2"/>
  <c r="B506" i="2"/>
  <c r="B505" i="2"/>
  <c r="B504" i="2"/>
  <c r="B503" i="2"/>
  <c r="B502" i="2"/>
  <c r="B501" i="2"/>
  <c r="B500" i="2"/>
  <c r="B499" i="2"/>
  <c r="B498" i="2"/>
  <c r="B497" i="2"/>
  <c r="B496" i="2"/>
  <c r="B495" i="2"/>
  <c r="B494" i="2"/>
  <c r="B493" i="2"/>
  <c r="B492" i="2"/>
  <c r="B491" i="2"/>
  <c r="B490" i="2"/>
  <c r="B489" i="2"/>
  <c r="B488" i="2"/>
  <c r="B487" i="2"/>
  <c r="B486" i="2"/>
  <c r="B485" i="2"/>
  <c r="B484" i="2"/>
  <c r="B483" i="2"/>
  <c r="B482" i="2"/>
  <c r="B481" i="2"/>
  <c r="B480" i="2"/>
  <c r="B479" i="2"/>
  <c r="B478" i="2"/>
  <c r="B477" i="2"/>
  <c r="B476" i="2"/>
  <c r="B475" i="2"/>
  <c r="B474" i="2"/>
  <c r="B473" i="2"/>
  <c r="B472" i="2"/>
  <c r="B471" i="2"/>
  <c r="B470" i="2"/>
  <c r="B469" i="2"/>
  <c r="B468" i="2"/>
  <c r="B467" i="2"/>
  <c r="B466" i="2"/>
  <c r="B465" i="2"/>
  <c r="B464" i="2"/>
  <c r="B463" i="2"/>
  <c r="B462" i="2"/>
  <c r="B461" i="2"/>
  <c r="B460" i="2"/>
  <c r="B459" i="2"/>
  <c r="B458" i="2"/>
  <c r="B457" i="2"/>
  <c r="B456" i="2"/>
  <c r="B455" i="2"/>
  <c r="B454" i="2"/>
  <c r="B453" i="2"/>
  <c r="B452" i="2"/>
  <c r="B451" i="2"/>
  <c r="B450" i="2"/>
  <c r="B449" i="2"/>
  <c r="B448" i="2"/>
  <c r="B447" i="2"/>
  <c r="B446" i="2"/>
  <c r="B445" i="2"/>
  <c r="B444" i="2"/>
  <c r="B443" i="2"/>
  <c r="B442" i="2"/>
  <c r="B441" i="2"/>
  <c r="B440" i="2"/>
  <c r="B439" i="2"/>
  <c r="B438" i="2"/>
  <c r="B437" i="2"/>
  <c r="B436" i="2"/>
  <c r="B435" i="2"/>
  <c r="B434" i="2"/>
  <c r="B433" i="2"/>
  <c r="B432" i="2"/>
  <c r="B431" i="2"/>
  <c r="B430" i="2"/>
  <c r="B429" i="2"/>
  <c r="B428" i="2"/>
  <c r="B427" i="2"/>
  <c r="B426" i="2"/>
  <c r="B425" i="2"/>
  <c r="B424" i="2"/>
  <c r="B423" i="2"/>
  <c r="B422" i="2"/>
  <c r="B421" i="2"/>
  <c r="B420" i="2"/>
  <c r="B419" i="2"/>
  <c r="B418" i="2"/>
  <c r="B417" i="2"/>
  <c r="B416" i="2"/>
  <c r="B415" i="2"/>
  <c r="B414" i="2"/>
  <c r="B413" i="2"/>
  <c r="B412" i="2"/>
  <c r="B411" i="2"/>
  <c r="B410" i="2"/>
  <c r="B409" i="2"/>
  <c r="B408" i="2"/>
  <c r="B407" i="2"/>
  <c r="B406" i="2"/>
  <c r="B405" i="2"/>
  <c r="B404" i="2"/>
  <c r="B403" i="2"/>
  <c r="B402" i="2"/>
  <c r="B401" i="2"/>
  <c r="B400" i="2"/>
  <c r="B399" i="2"/>
  <c r="B398" i="2"/>
  <c r="B397" i="2"/>
  <c r="B396" i="2"/>
  <c r="B395" i="2"/>
  <c r="B394" i="2"/>
  <c r="B393" i="2"/>
  <c r="B392" i="2"/>
  <c r="B391" i="2"/>
  <c r="B390" i="2"/>
  <c r="B389" i="2"/>
  <c r="B388" i="2"/>
  <c r="B387" i="2"/>
  <c r="B386" i="2"/>
  <c r="B385" i="2"/>
  <c r="B384" i="2"/>
  <c r="B383" i="2"/>
  <c r="B382" i="2"/>
  <c r="B381" i="2"/>
  <c r="B380" i="2"/>
  <c r="B379" i="2"/>
  <c r="B378" i="2"/>
  <c r="B377" i="2"/>
  <c r="B376" i="2"/>
  <c r="B375" i="2"/>
  <c r="B374" i="2"/>
  <c r="B373" i="2"/>
  <c r="B372" i="2"/>
  <c r="B371" i="2"/>
  <c r="B370" i="2"/>
  <c r="B369" i="2"/>
  <c r="B368" i="2"/>
  <c r="B367" i="2"/>
  <c r="B366" i="2"/>
  <c r="B365" i="2"/>
  <c r="B364" i="2"/>
  <c r="B363" i="2"/>
  <c r="B362" i="2"/>
  <c r="B361" i="2"/>
  <c r="B360" i="2"/>
  <c r="B359" i="2"/>
  <c r="B358" i="2"/>
  <c r="B357" i="2"/>
  <c r="B356" i="2"/>
  <c r="B355" i="2"/>
  <c r="B354" i="2"/>
  <c r="B353" i="2"/>
  <c r="B352" i="2"/>
  <c r="B351" i="2"/>
  <c r="B350" i="2"/>
  <c r="B349" i="2"/>
  <c r="B348" i="2"/>
  <c r="B347" i="2"/>
  <c r="B346" i="2"/>
  <c r="B345" i="2"/>
  <c r="B344" i="2"/>
  <c r="B343" i="2"/>
  <c r="B342" i="2"/>
  <c r="B341" i="2"/>
  <c r="B340" i="2"/>
  <c r="B339" i="2"/>
  <c r="B338" i="2"/>
  <c r="B337" i="2"/>
  <c r="B336" i="2"/>
  <c r="B335" i="2"/>
  <c r="B334" i="2"/>
  <c r="B333" i="2"/>
  <c r="B332" i="2"/>
  <c r="B331" i="2"/>
  <c r="B330" i="2"/>
  <c r="B329" i="2"/>
  <c r="B328" i="2"/>
  <c r="B327" i="2"/>
  <c r="B326" i="2"/>
  <c r="B325" i="2"/>
  <c r="B324" i="2"/>
  <c r="B323" i="2"/>
  <c r="B322" i="2"/>
  <c r="B321" i="2"/>
  <c r="B320" i="2"/>
  <c r="B319" i="2"/>
  <c r="B318" i="2"/>
  <c r="B317" i="2"/>
  <c r="B316" i="2"/>
  <c r="B315" i="2"/>
  <c r="B314" i="2"/>
  <c r="B313" i="2"/>
  <c r="B312" i="2"/>
  <c r="B311" i="2"/>
  <c r="B310" i="2"/>
  <c r="B309" i="2"/>
  <c r="B308" i="2"/>
  <c r="B307" i="2"/>
  <c r="B306" i="2"/>
  <c r="B305" i="2"/>
  <c r="B304" i="2"/>
  <c r="B303" i="2"/>
  <c r="B302" i="2"/>
  <c r="B301" i="2"/>
  <c r="B300" i="2"/>
  <c r="B299" i="2"/>
  <c r="B298" i="2"/>
  <c r="B297" i="2"/>
  <c r="B296" i="2"/>
  <c r="B295" i="2"/>
  <c r="B294" i="2"/>
  <c r="B293" i="2"/>
  <c r="B292" i="2"/>
  <c r="B291" i="2"/>
  <c r="B290" i="2"/>
  <c r="B289" i="2"/>
  <c r="B288" i="2"/>
  <c r="B287" i="2"/>
  <c r="B286" i="2"/>
  <c r="B285" i="2"/>
  <c r="B284" i="2"/>
  <c r="B283" i="2"/>
  <c r="B282" i="2"/>
  <c r="B281" i="2"/>
  <c r="B280" i="2"/>
  <c r="B279" i="2"/>
  <c r="B278" i="2"/>
  <c r="B277" i="2"/>
  <c r="B276" i="2"/>
  <c r="B275" i="2"/>
  <c r="B274" i="2"/>
  <c r="B273" i="2"/>
  <c r="B272" i="2"/>
  <c r="B271" i="2"/>
  <c r="B270" i="2"/>
  <c r="B269" i="2"/>
  <c r="B268" i="2"/>
  <c r="B267" i="2"/>
  <c r="B266" i="2"/>
  <c r="B265" i="2"/>
  <c r="B264" i="2"/>
  <c r="B263" i="2"/>
  <c r="B262" i="2"/>
  <c r="B261" i="2"/>
  <c r="B260" i="2"/>
  <c r="B259" i="2"/>
  <c r="B258" i="2"/>
  <c r="B257" i="2"/>
  <c r="B256" i="2"/>
  <c r="B255" i="2"/>
  <c r="B254" i="2"/>
  <c r="B253" i="2"/>
  <c r="B252" i="2"/>
  <c r="B251" i="2"/>
  <c r="B250" i="2"/>
  <c r="B249" i="2"/>
  <c r="B248" i="2"/>
  <c r="B247" i="2"/>
  <c r="B246" i="2"/>
  <c r="B245" i="2"/>
  <c r="B244" i="2"/>
  <c r="B243" i="2"/>
  <c r="B242" i="2"/>
  <c r="B241" i="2"/>
  <c r="B240" i="2"/>
  <c r="B239" i="2"/>
  <c r="B238" i="2"/>
  <c r="B237" i="2"/>
  <c r="B236" i="2"/>
  <c r="B235" i="2"/>
  <c r="B234" i="2"/>
  <c r="B233" i="2"/>
  <c r="B232" i="2"/>
  <c r="B231" i="2"/>
  <c r="B230" i="2"/>
  <c r="B229" i="2"/>
  <c r="B228" i="2"/>
  <c r="B227" i="2"/>
  <c r="B226" i="2"/>
  <c r="B225" i="2"/>
  <c r="B224" i="2"/>
  <c r="B223" i="2"/>
  <c r="B222" i="2"/>
  <c r="B221" i="2"/>
  <c r="B220" i="2"/>
  <c r="B219" i="2"/>
  <c r="B218" i="2"/>
  <c r="B217" i="2"/>
  <c r="B216" i="2"/>
  <c r="B215" i="2"/>
  <c r="B214" i="2"/>
  <c r="B213" i="2"/>
  <c r="B212" i="2"/>
  <c r="B211" i="2"/>
  <c r="B210" i="2"/>
  <c r="B209" i="2"/>
  <c r="B208" i="2"/>
  <c r="B207" i="2"/>
  <c r="B206" i="2"/>
  <c r="B205" i="2"/>
  <c r="B204" i="2"/>
  <c r="B203" i="2"/>
  <c r="B202" i="2"/>
  <c r="B201" i="2"/>
  <c r="B200" i="2"/>
  <c r="B199" i="2"/>
  <c r="B198" i="2"/>
  <c r="B197" i="2"/>
  <c r="B196" i="2"/>
  <c r="B195" i="2"/>
  <c r="B194" i="2"/>
  <c r="B193" i="2"/>
  <c r="B192" i="2"/>
  <c r="B191" i="2"/>
  <c r="B190" i="2"/>
  <c r="B189" i="2"/>
  <c r="B188" i="2"/>
  <c r="B187" i="2"/>
  <c r="B186" i="2"/>
  <c r="B185" i="2"/>
  <c r="B184" i="2"/>
  <c r="B183" i="2"/>
  <c r="B182" i="2"/>
  <c r="B181" i="2"/>
  <c r="B180" i="2"/>
  <c r="B179" i="2"/>
  <c r="B178" i="2"/>
  <c r="B177" i="2"/>
  <c r="B176" i="2"/>
  <c r="B175" i="2"/>
  <c r="B174" i="2"/>
  <c r="B173" i="2"/>
  <c r="B172" i="2"/>
  <c r="B171" i="2"/>
  <c r="B170" i="2"/>
  <c r="B169" i="2"/>
  <c r="B168" i="2"/>
  <c r="B167" i="2"/>
  <c r="B166" i="2"/>
  <c r="B165" i="2"/>
  <c r="B164" i="2"/>
  <c r="B163" i="2"/>
  <c r="B162" i="2"/>
  <c r="B161" i="2"/>
  <c r="B160" i="2"/>
  <c r="B159" i="2"/>
  <c r="B158" i="2"/>
  <c r="B157" i="2"/>
  <c r="B156" i="2"/>
  <c r="B155" i="2"/>
  <c r="B154" i="2"/>
  <c r="B153" i="2"/>
  <c r="B152" i="2"/>
  <c r="B151" i="2"/>
  <c r="B150" i="2"/>
  <c r="B149" i="2"/>
  <c r="B148" i="2"/>
  <c r="B147" i="2"/>
  <c r="B146" i="2"/>
  <c r="B145" i="2"/>
  <c r="B144" i="2"/>
  <c r="B143" i="2"/>
  <c r="B142" i="2"/>
  <c r="B141" i="2"/>
  <c r="B140" i="2"/>
  <c r="B139" i="2"/>
  <c r="B138" i="2"/>
  <c r="B137" i="2"/>
  <c r="B136" i="2"/>
  <c r="B135" i="2"/>
  <c r="B134" i="2"/>
  <c r="B133" i="2"/>
  <c r="B132" i="2"/>
  <c r="B131" i="2"/>
  <c r="B130" i="2"/>
  <c r="B129" i="2"/>
  <c r="B128" i="2"/>
  <c r="B127" i="2"/>
  <c r="B126" i="2"/>
  <c r="B125" i="2"/>
  <c r="B124" i="2"/>
  <c r="B123" i="2"/>
  <c r="B122" i="2"/>
  <c r="B121" i="2"/>
  <c r="B120" i="2"/>
  <c r="B119" i="2"/>
  <c r="B118" i="2"/>
  <c r="B117" i="2"/>
  <c r="B116" i="2"/>
  <c r="B115" i="2"/>
  <c r="B114" i="2"/>
  <c r="B113" i="2"/>
  <c r="B112" i="2"/>
  <c r="B111" i="2"/>
  <c r="B110" i="2"/>
  <c r="B109" i="2"/>
  <c r="B108" i="2"/>
  <c r="B107" i="2"/>
  <c r="B106" i="2"/>
  <c r="B105" i="2"/>
  <c r="B104" i="2"/>
  <c r="B103" i="2"/>
  <c r="B102" i="2"/>
  <c r="B101" i="2"/>
  <c r="B100" i="2"/>
  <c r="B99" i="2"/>
  <c r="B98" i="2"/>
  <c r="B97" i="2"/>
  <c r="B96" i="2"/>
  <c r="B95" i="2"/>
  <c r="B94" i="2"/>
  <c r="B93" i="2"/>
  <c r="B92" i="2"/>
  <c r="B91" i="2"/>
  <c r="B90" i="2"/>
  <c r="B89" i="2"/>
  <c r="B88" i="2"/>
  <c r="B87" i="2"/>
  <c r="B86" i="2"/>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I375" i="2"/>
  <c r="T375" i="2" l="1"/>
  <c r="L375" i="2"/>
  <c r="S375" i="2"/>
  <c r="K375" i="2"/>
  <c r="V375" i="2" s="1"/>
  <c r="R375" i="2"/>
  <c r="N375" i="2"/>
  <c r="J375" i="2"/>
  <c r="P375" i="2"/>
  <c r="O375" i="2"/>
  <c r="Q375" i="2"/>
  <c r="M375" i="2"/>
  <c r="U590" i="2"/>
  <c r="U600" i="2"/>
  <c r="U579" i="2"/>
  <c r="M569" i="2"/>
  <c r="U568" i="2"/>
  <c r="I567" i="2"/>
  <c r="U595" i="2"/>
  <c r="R594" i="2"/>
  <c r="T586" i="2"/>
  <c r="S586" i="2"/>
  <c r="R586" i="2"/>
  <c r="Q586" i="2"/>
  <c r="P586" i="2"/>
  <c r="O586" i="2"/>
  <c r="N586" i="2"/>
  <c r="M586" i="2"/>
  <c r="L586" i="2"/>
  <c r="K586" i="2"/>
  <c r="J586" i="2"/>
  <c r="I586" i="2"/>
  <c r="G586" i="2"/>
  <c r="U585" i="2"/>
  <c r="U584" i="2"/>
  <c r="T575" i="2"/>
  <c r="S575" i="2"/>
  <c r="R575" i="2"/>
  <c r="Q575" i="2"/>
  <c r="P575" i="2"/>
  <c r="O575" i="2"/>
  <c r="N575" i="2"/>
  <c r="M575" i="2"/>
  <c r="L575" i="2"/>
  <c r="K575" i="2"/>
  <c r="V575" i="2" s="1"/>
  <c r="J575" i="2"/>
  <c r="I575" i="2"/>
  <c r="G575" i="2"/>
  <c r="U574" i="2"/>
  <c r="U573" i="2"/>
  <c r="T564" i="2"/>
  <c r="S564" i="2"/>
  <c r="R564" i="2"/>
  <c r="Q564" i="2"/>
  <c r="P564" i="2"/>
  <c r="O564" i="2"/>
  <c r="N564" i="2"/>
  <c r="M564" i="2"/>
  <c r="L564" i="2"/>
  <c r="K564" i="2"/>
  <c r="J564" i="2"/>
  <c r="I564" i="2"/>
  <c r="G564" i="2"/>
  <c r="U563" i="2"/>
  <c r="U562" i="2"/>
  <c r="U512" i="2"/>
  <c r="U501" i="2"/>
  <c r="M500" i="2"/>
  <c r="T491" i="2"/>
  <c r="U490" i="2"/>
  <c r="R489" i="2"/>
  <c r="U473" i="2"/>
  <c r="K472" i="2"/>
  <c r="R558" i="2"/>
  <c r="U557" i="2"/>
  <c r="O556" i="2"/>
  <c r="P553" i="2"/>
  <c r="U552" i="2"/>
  <c r="U547" i="2"/>
  <c r="O546" i="2"/>
  <c r="U462" i="2"/>
  <c r="K461" i="2"/>
  <c r="R452" i="2"/>
  <c r="U451" i="2"/>
  <c r="T450" i="2"/>
  <c r="U440" i="2"/>
  <c r="M439" i="2"/>
  <c r="Q543" i="2"/>
  <c r="U542" i="2"/>
  <c r="J541" i="2"/>
  <c r="U429" i="2"/>
  <c r="Q538" i="2"/>
  <c r="U537" i="2"/>
  <c r="S533" i="2"/>
  <c r="U532" i="2"/>
  <c r="P531" i="2"/>
  <c r="U418" i="2"/>
  <c r="Q417" i="2"/>
  <c r="N528" i="2"/>
  <c r="U527" i="2"/>
  <c r="O526" i="2"/>
  <c r="O523" i="2"/>
  <c r="U522" i="2"/>
  <c r="P521" i="2"/>
  <c r="Q518" i="2"/>
  <c r="U517" i="2"/>
  <c r="L516" i="2"/>
  <c r="K408" i="2"/>
  <c r="U407" i="2"/>
  <c r="Q406" i="2"/>
  <c r="T508" i="2"/>
  <c r="S508" i="2"/>
  <c r="R508" i="2"/>
  <c r="Q508" i="2"/>
  <c r="P508" i="2"/>
  <c r="O508" i="2"/>
  <c r="N508" i="2"/>
  <c r="M508" i="2"/>
  <c r="L508" i="2"/>
  <c r="K508" i="2"/>
  <c r="J508" i="2"/>
  <c r="I508" i="2"/>
  <c r="G508" i="2"/>
  <c r="U507" i="2"/>
  <c r="U506" i="2"/>
  <c r="T497" i="2"/>
  <c r="S497" i="2"/>
  <c r="R497" i="2"/>
  <c r="Q497" i="2"/>
  <c r="P497" i="2"/>
  <c r="O497" i="2"/>
  <c r="N497" i="2"/>
  <c r="M497" i="2"/>
  <c r="L497" i="2"/>
  <c r="K497" i="2"/>
  <c r="J497" i="2"/>
  <c r="I497" i="2"/>
  <c r="G497" i="2"/>
  <c r="U496" i="2"/>
  <c r="U495" i="2"/>
  <c r="T486" i="2"/>
  <c r="S486" i="2"/>
  <c r="R486" i="2"/>
  <c r="Q486" i="2"/>
  <c r="P486" i="2"/>
  <c r="O486" i="2"/>
  <c r="N486" i="2"/>
  <c r="M486" i="2"/>
  <c r="L486" i="2"/>
  <c r="K486" i="2"/>
  <c r="J486" i="2"/>
  <c r="I486" i="2"/>
  <c r="G486" i="2"/>
  <c r="U485" i="2"/>
  <c r="U484" i="2"/>
  <c r="T480" i="2"/>
  <c r="S480" i="2"/>
  <c r="R480" i="2"/>
  <c r="Q480" i="2"/>
  <c r="P480" i="2"/>
  <c r="O480" i="2"/>
  <c r="N480" i="2"/>
  <c r="M480" i="2"/>
  <c r="L480" i="2"/>
  <c r="K480" i="2"/>
  <c r="V480" i="2" s="1"/>
  <c r="J480" i="2"/>
  <c r="I480" i="2"/>
  <c r="G480" i="2"/>
  <c r="U479" i="2"/>
  <c r="U478" i="2"/>
  <c r="T469" i="2"/>
  <c r="S469" i="2"/>
  <c r="R469" i="2"/>
  <c r="Q469" i="2"/>
  <c r="P469" i="2"/>
  <c r="O469" i="2"/>
  <c r="N469" i="2"/>
  <c r="M469" i="2"/>
  <c r="L469" i="2"/>
  <c r="K469" i="2"/>
  <c r="J469" i="2"/>
  <c r="I469" i="2"/>
  <c r="G469" i="2"/>
  <c r="U468" i="2"/>
  <c r="U467" i="2"/>
  <c r="T458" i="2"/>
  <c r="S458" i="2"/>
  <c r="R458" i="2"/>
  <c r="Q458" i="2"/>
  <c r="P458" i="2"/>
  <c r="O458" i="2"/>
  <c r="N458" i="2"/>
  <c r="M458" i="2"/>
  <c r="L458" i="2"/>
  <c r="K458" i="2"/>
  <c r="J458" i="2"/>
  <c r="I458" i="2"/>
  <c r="G458" i="2"/>
  <c r="U457" i="2"/>
  <c r="U456" i="2"/>
  <c r="T447" i="2"/>
  <c r="S447" i="2"/>
  <c r="R447" i="2"/>
  <c r="Q447" i="2"/>
  <c r="P447" i="2"/>
  <c r="O447" i="2"/>
  <c r="N447" i="2"/>
  <c r="M447" i="2"/>
  <c r="L447" i="2"/>
  <c r="K447" i="2"/>
  <c r="J447" i="2"/>
  <c r="I447" i="2"/>
  <c r="G447" i="2"/>
  <c r="U446" i="2"/>
  <c r="U445" i="2"/>
  <c r="T436" i="2"/>
  <c r="S436" i="2"/>
  <c r="R436" i="2"/>
  <c r="Q436" i="2"/>
  <c r="P436" i="2"/>
  <c r="O436" i="2"/>
  <c r="N436" i="2"/>
  <c r="M436" i="2"/>
  <c r="L436" i="2"/>
  <c r="K436" i="2"/>
  <c r="V436" i="2" s="1"/>
  <c r="J436" i="2"/>
  <c r="I436" i="2"/>
  <c r="G436" i="2"/>
  <c r="U435" i="2"/>
  <c r="U434" i="2"/>
  <c r="T425" i="2"/>
  <c r="S425" i="2"/>
  <c r="R425" i="2"/>
  <c r="Q425" i="2"/>
  <c r="P425" i="2"/>
  <c r="O425" i="2"/>
  <c r="N425" i="2"/>
  <c r="M425" i="2"/>
  <c r="L425" i="2"/>
  <c r="K425" i="2"/>
  <c r="J425" i="2"/>
  <c r="I425" i="2"/>
  <c r="G425" i="2"/>
  <c r="U424" i="2"/>
  <c r="U423" i="2"/>
  <c r="T414" i="2"/>
  <c r="S414" i="2"/>
  <c r="R414" i="2"/>
  <c r="Q414" i="2"/>
  <c r="P414" i="2"/>
  <c r="O414" i="2"/>
  <c r="N414" i="2"/>
  <c r="M414" i="2"/>
  <c r="L414" i="2"/>
  <c r="K414" i="2"/>
  <c r="J414" i="2"/>
  <c r="I414" i="2"/>
  <c r="G414" i="2"/>
  <c r="U413" i="2"/>
  <c r="U412" i="2"/>
  <c r="T403" i="2"/>
  <c r="S403" i="2"/>
  <c r="R403" i="2"/>
  <c r="Q403" i="2"/>
  <c r="P403" i="2"/>
  <c r="O403" i="2"/>
  <c r="N403" i="2"/>
  <c r="M403" i="2"/>
  <c r="L403" i="2"/>
  <c r="K403" i="2"/>
  <c r="J403" i="2"/>
  <c r="I403" i="2"/>
  <c r="G403" i="2"/>
  <c r="U402" i="2"/>
  <c r="U401" i="2"/>
  <c r="U396" i="2"/>
  <c r="M395" i="2"/>
  <c r="T372" i="2"/>
  <c r="U371" i="2"/>
  <c r="S370" i="2"/>
  <c r="U391" i="2"/>
  <c r="P390" i="2"/>
  <c r="K361" i="2"/>
  <c r="U360" i="2"/>
  <c r="U386" i="2"/>
  <c r="N385" i="2"/>
  <c r="U349" i="2"/>
  <c r="N348" i="2"/>
  <c r="U338" i="2"/>
  <c r="U327" i="2"/>
  <c r="T326" i="2"/>
  <c r="K317" i="2"/>
  <c r="U316" i="2"/>
  <c r="Q306" i="2"/>
  <c r="U305" i="2"/>
  <c r="Q304" i="2"/>
  <c r="J289" i="2"/>
  <c r="U288" i="2"/>
  <c r="P287" i="2"/>
  <c r="U381" i="2"/>
  <c r="T377" i="2"/>
  <c r="U376" i="2"/>
  <c r="U277" i="2"/>
  <c r="M276" i="2"/>
  <c r="O267" i="2"/>
  <c r="U266" i="2"/>
  <c r="R265" i="2"/>
  <c r="K256" i="2"/>
  <c r="U255" i="2"/>
  <c r="Q254" i="2"/>
  <c r="M245" i="2"/>
  <c r="U244" i="2"/>
  <c r="N243" i="2"/>
  <c r="T367" i="2"/>
  <c r="S367" i="2"/>
  <c r="R367" i="2"/>
  <c r="Q367" i="2"/>
  <c r="P367" i="2"/>
  <c r="O367" i="2"/>
  <c r="N367" i="2"/>
  <c r="M367" i="2"/>
  <c r="L367" i="2"/>
  <c r="K367" i="2"/>
  <c r="J367" i="2"/>
  <c r="I367" i="2"/>
  <c r="G367" i="2"/>
  <c r="U366" i="2"/>
  <c r="U365" i="2"/>
  <c r="T356" i="2"/>
  <c r="S356" i="2"/>
  <c r="R356" i="2"/>
  <c r="Q356" i="2"/>
  <c r="P356" i="2"/>
  <c r="O356" i="2"/>
  <c r="N356" i="2"/>
  <c r="M356" i="2"/>
  <c r="L356" i="2"/>
  <c r="K356" i="2"/>
  <c r="J356" i="2"/>
  <c r="I356" i="2"/>
  <c r="G356" i="2"/>
  <c r="U355" i="2"/>
  <c r="U354" i="2"/>
  <c r="T345" i="2"/>
  <c r="S345" i="2"/>
  <c r="R345" i="2"/>
  <c r="Q345" i="2"/>
  <c r="P345" i="2"/>
  <c r="O345" i="2"/>
  <c r="N345" i="2"/>
  <c r="M345" i="2"/>
  <c r="L345" i="2"/>
  <c r="K345" i="2"/>
  <c r="V345" i="2" s="1"/>
  <c r="J345" i="2"/>
  <c r="I345" i="2"/>
  <c r="G345" i="2"/>
  <c r="U344" i="2"/>
  <c r="U343" i="2"/>
  <c r="T334" i="2"/>
  <c r="S334" i="2"/>
  <c r="R334" i="2"/>
  <c r="Q334" i="2"/>
  <c r="P334" i="2"/>
  <c r="O334" i="2"/>
  <c r="N334" i="2"/>
  <c r="M334" i="2"/>
  <c r="L334" i="2"/>
  <c r="K334" i="2"/>
  <c r="J334" i="2"/>
  <c r="I334" i="2"/>
  <c r="G334" i="2"/>
  <c r="U333" i="2"/>
  <c r="U332" i="2"/>
  <c r="T323" i="2"/>
  <c r="S323" i="2"/>
  <c r="R323" i="2"/>
  <c r="Q323" i="2"/>
  <c r="P323" i="2"/>
  <c r="O323" i="2"/>
  <c r="N323" i="2"/>
  <c r="M323" i="2"/>
  <c r="L323" i="2"/>
  <c r="K323" i="2"/>
  <c r="J323" i="2"/>
  <c r="I323" i="2"/>
  <c r="G323" i="2"/>
  <c r="U322" i="2"/>
  <c r="U321" i="2"/>
  <c r="T312" i="2"/>
  <c r="S312" i="2"/>
  <c r="R312" i="2"/>
  <c r="Q312" i="2"/>
  <c r="P312" i="2"/>
  <c r="O312" i="2"/>
  <c r="N312" i="2"/>
  <c r="M312" i="2"/>
  <c r="L312" i="2"/>
  <c r="K312" i="2"/>
  <c r="J312" i="2"/>
  <c r="I312" i="2"/>
  <c r="G312" i="2"/>
  <c r="U311" i="2"/>
  <c r="U310" i="2"/>
  <c r="T301" i="2"/>
  <c r="S301" i="2"/>
  <c r="R301" i="2"/>
  <c r="Q301" i="2"/>
  <c r="P301" i="2"/>
  <c r="O301" i="2"/>
  <c r="N301" i="2"/>
  <c r="M301" i="2"/>
  <c r="L301" i="2"/>
  <c r="K301" i="2"/>
  <c r="V301" i="2" s="1"/>
  <c r="J301" i="2"/>
  <c r="I301" i="2"/>
  <c r="G301" i="2"/>
  <c r="U300" i="2"/>
  <c r="U299" i="2"/>
  <c r="T295" i="2"/>
  <c r="S295" i="2"/>
  <c r="R295" i="2"/>
  <c r="Q295" i="2"/>
  <c r="P295" i="2"/>
  <c r="O295" i="2"/>
  <c r="N295" i="2"/>
  <c r="M295" i="2"/>
  <c r="L295" i="2"/>
  <c r="K295" i="2"/>
  <c r="J295" i="2"/>
  <c r="I295" i="2"/>
  <c r="G295" i="2"/>
  <c r="U294" i="2"/>
  <c r="U293" i="2"/>
  <c r="T284" i="2"/>
  <c r="S284" i="2"/>
  <c r="R284" i="2"/>
  <c r="Q284" i="2"/>
  <c r="P284" i="2"/>
  <c r="O284" i="2"/>
  <c r="N284" i="2"/>
  <c r="M284" i="2"/>
  <c r="L284" i="2"/>
  <c r="K284" i="2"/>
  <c r="J284" i="2"/>
  <c r="I284" i="2"/>
  <c r="G284" i="2"/>
  <c r="U283" i="2"/>
  <c r="U282" i="2"/>
  <c r="T273" i="2"/>
  <c r="S273" i="2"/>
  <c r="R273" i="2"/>
  <c r="Q273" i="2"/>
  <c r="P273" i="2"/>
  <c r="O273" i="2"/>
  <c r="N273" i="2"/>
  <c r="M273" i="2"/>
  <c r="L273" i="2"/>
  <c r="K273" i="2"/>
  <c r="J273" i="2"/>
  <c r="I273" i="2"/>
  <c r="G273" i="2"/>
  <c r="U272" i="2"/>
  <c r="U271" i="2"/>
  <c r="T262" i="2"/>
  <c r="S262" i="2"/>
  <c r="R262" i="2"/>
  <c r="Q262" i="2"/>
  <c r="P262" i="2"/>
  <c r="O262" i="2"/>
  <c r="N262" i="2"/>
  <c r="M262" i="2"/>
  <c r="L262" i="2"/>
  <c r="K262" i="2"/>
  <c r="V262" i="2" s="1"/>
  <c r="J262" i="2"/>
  <c r="I262" i="2"/>
  <c r="G262" i="2"/>
  <c r="U261" i="2"/>
  <c r="U260" i="2"/>
  <c r="T251" i="2"/>
  <c r="S251" i="2"/>
  <c r="R251" i="2"/>
  <c r="Q251" i="2"/>
  <c r="P251" i="2"/>
  <c r="O251" i="2"/>
  <c r="N251" i="2"/>
  <c r="M251" i="2"/>
  <c r="L251" i="2"/>
  <c r="K251" i="2"/>
  <c r="J251" i="2"/>
  <c r="I251" i="2"/>
  <c r="G251" i="2"/>
  <c r="U250" i="2"/>
  <c r="U249" i="2"/>
  <c r="T240" i="2"/>
  <c r="S240" i="2"/>
  <c r="R240" i="2"/>
  <c r="Q240" i="2"/>
  <c r="P240" i="2"/>
  <c r="O240" i="2"/>
  <c r="N240" i="2"/>
  <c r="M240" i="2"/>
  <c r="L240" i="2"/>
  <c r="K240" i="2"/>
  <c r="J240" i="2"/>
  <c r="I240" i="2"/>
  <c r="G240" i="2"/>
  <c r="U239" i="2"/>
  <c r="U238" i="2"/>
  <c r="T234" i="2"/>
  <c r="S234" i="2"/>
  <c r="R234" i="2"/>
  <c r="Q234" i="2"/>
  <c r="P234" i="2"/>
  <c r="O234" i="2"/>
  <c r="N234" i="2"/>
  <c r="M234" i="2"/>
  <c r="L234" i="2"/>
  <c r="K234" i="2"/>
  <c r="J234" i="2"/>
  <c r="I234" i="2"/>
  <c r="G234" i="2"/>
  <c r="U233" i="2"/>
  <c r="U232" i="2"/>
  <c r="I143" i="2"/>
  <c r="U142" i="2"/>
  <c r="N141" i="2"/>
  <c r="I132" i="2"/>
  <c r="U131" i="2"/>
  <c r="T130" i="2"/>
  <c r="U227" i="2"/>
  <c r="Q223" i="2"/>
  <c r="U222" i="2"/>
  <c r="T221" i="2"/>
  <c r="R218" i="2"/>
  <c r="U217" i="2"/>
  <c r="M216" i="2"/>
  <c r="O213" i="2"/>
  <c r="U212" i="2"/>
  <c r="O211" i="2"/>
  <c r="O208" i="2"/>
  <c r="U207" i="2"/>
  <c r="Q206" i="2"/>
  <c r="M121" i="2"/>
  <c r="U120" i="2"/>
  <c r="N119" i="2"/>
  <c r="R110" i="2"/>
  <c r="U109" i="2"/>
  <c r="U98" i="2"/>
  <c r="R97" i="2"/>
  <c r="S88" i="2"/>
  <c r="U87" i="2"/>
  <c r="S86" i="2"/>
  <c r="U202" i="2"/>
  <c r="R201" i="2"/>
  <c r="P198" i="2"/>
  <c r="U197" i="2"/>
  <c r="S193" i="2"/>
  <c r="U192" i="2"/>
  <c r="O191" i="2"/>
  <c r="J77" i="2"/>
  <c r="U76" i="2"/>
  <c r="L188" i="2"/>
  <c r="U187" i="2"/>
  <c r="R186" i="2"/>
  <c r="U65" i="2"/>
  <c r="N64" i="2"/>
  <c r="M183" i="2"/>
  <c r="U182" i="2"/>
  <c r="P181" i="2"/>
  <c r="R178" i="2"/>
  <c r="U177" i="2"/>
  <c r="T176" i="2"/>
  <c r="U54" i="2"/>
  <c r="U172" i="2"/>
  <c r="U167" i="2"/>
  <c r="J166" i="2"/>
  <c r="N163" i="2"/>
  <c r="U162" i="2"/>
  <c r="T161" i="2"/>
  <c r="U157" i="2"/>
  <c r="O156" i="2"/>
  <c r="U43" i="2"/>
  <c r="T42" i="2"/>
  <c r="O153" i="2"/>
  <c r="U152" i="2"/>
  <c r="N151" i="2"/>
  <c r="M148" i="2"/>
  <c r="U147" i="2"/>
  <c r="T138" i="2"/>
  <c r="S138" i="2"/>
  <c r="R138" i="2"/>
  <c r="Q138" i="2"/>
  <c r="P138" i="2"/>
  <c r="O138" i="2"/>
  <c r="N138" i="2"/>
  <c r="M138" i="2"/>
  <c r="L138" i="2"/>
  <c r="K138" i="2"/>
  <c r="J138" i="2"/>
  <c r="I138" i="2"/>
  <c r="G138" i="2"/>
  <c r="U137" i="2"/>
  <c r="U136" i="2"/>
  <c r="T127" i="2"/>
  <c r="S127" i="2"/>
  <c r="R127" i="2"/>
  <c r="Q127" i="2"/>
  <c r="P127" i="2"/>
  <c r="O127" i="2"/>
  <c r="N127" i="2"/>
  <c r="M127" i="2"/>
  <c r="L127" i="2"/>
  <c r="K127" i="2"/>
  <c r="V127" i="2" s="1"/>
  <c r="J127" i="2"/>
  <c r="I127" i="2"/>
  <c r="G127" i="2"/>
  <c r="U126" i="2"/>
  <c r="U125" i="2"/>
  <c r="T116" i="2"/>
  <c r="S116" i="2"/>
  <c r="R116" i="2"/>
  <c r="Q116" i="2"/>
  <c r="P116" i="2"/>
  <c r="O116" i="2"/>
  <c r="N116" i="2"/>
  <c r="M116" i="2"/>
  <c r="L116" i="2"/>
  <c r="K116" i="2"/>
  <c r="J116" i="2"/>
  <c r="I116" i="2"/>
  <c r="G116" i="2"/>
  <c r="U115" i="2"/>
  <c r="U114" i="2"/>
  <c r="T105" i="2"/>
  <c r="S105" i="2"/>
  <c r="R105" i="2"/>
  <c r="Q105" i="2"/>
  <c r="P105" i="2"/>
  <c r="O105" i="2"/>
  <c r="N105" i="2"/>
  <c r="M105" i="2"/>
  <c r="L105" i="2"/>
  <c r="K105" i="2"/>
  <c r="J105" i="2"/>
  <c r="I105" i="2"/>
  <c r="G105" i="2"/>
  <c r="U104" i="2"/>
  <c r="U103" i="2"/>
  <c r="T94" i="2"/>
  <c r="S94" i="2"/>
  <c r="R94" i="2"/>
  <c r="Q94" i="2"/>
  <c r="P94" i="2"/>
  <c r="O94" i="2"/>
  <c r="N94" i="2"/>
  <c r="M94" i="2"/>
  <c r="L94" i="2"/>
  <c r="K94" i="2"/>
  <c r="J94" i="2"/>
  <c r="I94" i="2"/>
  <c r="G94" i="2"/>
  <c r="U93" i="2"/>
  <c r="U92" i="2"/>
  <c r="T83" i="2"/>
  <c r="S83" i="2"/>
  <c r="R83" i="2"/>
  <c r="Q83" i="2"/>
  <c r="P83" i="2"/>
  <c r="O83" i="2"/>
  <c r="N83" i="2"/>
  <c r="M83" i="2"/>
  <c r="L83" i="2"/>
  <c r="K83" i="2"/>
  <c r="V83" i="2" s="1"/>
  <c r="J83" i="2"/>
  <c r="I83" i="2"/>
  <c r="G83" i="2"/>
  <c r="U82" i="2"/>
  <c r="U81" i="2"/>
  <c r="T72" i="2"/>
  <c r="S72" i="2"/>
  <c r="R72" i="2"/>
  <c r="Q72" i="2"/>
  <c r="P72" i="2"/>
  <c r="O72" i="2"/>
  <c r="N72" i="2"/>
  <c r="M72" i="2"/>
  <c r="L72" i="2"/>
  <c r="K72" i="2"/>
  <c r="J72" i="2"/>
  <c r="I72" i="2"/>
  <c r="G72" i="2"/>
  <c r="U71" i="2"/>
  <c r="U70" i="2"/>
  <c r="T61" i="2"/>
  <c r="S61" i="2"/>
  <c r="R61" i="2"/>
  <c r="Q61" i="2"/>
  <c r="P61" i="2"/>
  <c r="O61" i="2"/>
  <c r="N61" i="2"/>
  <c r="M61" i="2"/>
  <c r="L61" i="2"/>
  <c r="K61" i="2"/>
  <c r="J61" i="2"/>
  <c r="I61" i="2"/>
  <c r="G61" i="2"/>
  <c r="U60" i="2"/>
  <c r="U59" i="2"/>
  <c r="V251" i="2" l="1"/>
  <c r="V295" i="2"/>
  <c r="V334" i="2"/>
  <c r="V425" i="2"/>
  <c r="V469" i="2"/>
  <c r="V564" i="2"/>
  <c r="V61" i="2"/>
  <c r="V105" i="2"/>
  <c r="V240" i="2"/>
  <c r="V284" i="2"/>
  <c r="V323" i="2"/>
  <c r="V367" i="2"/>
  <c r="V414" i="2"/>
  <c r="V458" i="2"/>
  <c r="V497" i="2"/>
  <c r="V72" i="2"/>
  <c r="V116" i="2"/>
  <c r="V508" i="2"/>
  <c r="V94" i="2"/>
  <c r="V138" i="2"/>
  <c r="V234" i="2"/>
  <c r="V273" i="2"/>
  <c r="V312" i="2"/>
  <c r="V356" i="2"/>
  <c r="V403" i="2"/>
  <c r="V447" i="2"/>
  <c r="V486" i="2"/>
  <c r="V586" i="2"/>
  <c r="K561" i="2"/>
  <c r="U375" i="2"/>
  <c r="I213" i="2"/>
  <c r="Q422" i="2"/>
  <c r="S132" i="2"/>
  <c r="N289" i="2"/>
  <c r="T400" i="2"/>
  <c r="N541" i="2"/>
  <c r="K448" i="2"/>
  <c r="J470" i="2"/>
  <c r="N259" i="2"/>
  <c r="N461" i="2"/>
  <c r="M91" i="2"/>
  <c r="T135" i="2"/>
  <c r="O357" i="2"/>
  <c r="S213" i="2"/>
  <c r="M505" i="2"/>
  <c r="S95" i="2"/>
  <c r="L143" i="2"/>
  <c r="R523" i="2"/>
  <c r="N538" i="2"/>
  <c r="O188" i="2"/>
  <c r="J213" i="2"/>
  <c r="Q320" i="2"/>
  <c r="J181" i="2"/>
  <c r="M213" i="2"/>
  <c r="P143" i="2"/>
  <c r="I259" i="2"/>
  <c r="M168" i="2"/>
  <c r="Q161" i="2"/>
  <c r="Q487" i="2"/>
  <c r="N248" i="2"/>
  <c r="J390" i="2"/>
  <c r="T156" i="2"/>
  <c r="T66" i="2"/>
  <c r="M132" i="2"/>
  <c r="N309" i="2"/>
  <c r="T331" i="2"/>
  <c r="N353" i="2"/>
  <c r="O368" i="2"/>
  <c r="I348" i="2"/>
  <c r="R415" i="2"/>
  <c r="Q477" i="2"/>
  <c r="Q439" i="2"/>
  <c r="P576" i="2"/>
  <c r="O241" i="2"/>
  <c r="T58" i="2"/>
  <c r="J80" i="2"/>
  <c r="O181" i="2"/>
  <c r="N270" i="2"/>
  <c r="P313" i="2"/>
  <c r="K276" i="2"/>
  <c r="M304" i="2"/>
  <c r="K348" i="2"/>
  <c r="L390" i="2"/>
  <c r="Q404" i="2"/>
  <c r="K470" i="2"/>
  <c r="Q494" i="2"/>
  <c r="Q528" i="2"/>
  <c r="I491" i="2"/>
  <c r="L587" i="2"/>
  <c r="N102" i="2"/>
  <c r="U105" i="2"/>
  <c r="S106" i="2"/>
  <c r="O44" i="2"/>
  <c r="L156" i="2"/>
  <c r="K161" i="2"/>
  <c r="L66" i="2"/>
  <c r="K188" i="2"/>
  <c r="U234" i="2"/>
  <c r="P256" i="2"/>
  <c r="Q276" i="2"/>
  <c r="Q415" i="2"/>
  <c r="L422" i="2"/>
  <c r="Q455" i="2"/>
  <c r="Q470" i="2"/>
  <c r="I439" i="2"/>
  <c r="J452" i="2"/>
  <c r="M546" i="2"/>
  <c r="N472" i="2"/>
  <c r="M491" i="2"/>
  <c r="J561" i="2"/>
  <c r="T298" i="2"/>
  <c r="P342" i="2"/>
  <c r="L439" i="2"/>
  <c r="O472" i="2"/>
  <c r="R565" i="2"/>
  <c r="R211" i="2"/>
  <c r="R80" i="2"/>
  <c r="M113" i="2"/>
  <c r="K178" i="2"/>
  <c r="R183" i="2"/>
  <c r="J66" i="2"/>
  <c r="T188" i="2"/>
  <c r="O77" i="2"/>
  <c r="K211" i="2"/>
  <c r="P292" i="2"/>
  <c r="N298" i="2"/>
  <c r="M320" i="2"/>
  <c r="L346" i="2"/>
  <c r="J243" i="2"/>
  <c r="J256" i="2"/>
  <c r="L377" i="2"/>
  <c r="L378" i="2" s="1"/>
  <c r="I304" i="2"/>
  <c r="S304" i="2"/>
  <c r="S348" i="2"/>
  <c r="J361" i="2"/>
  <c r="J415" i="2"/>
  <c r="S422" i="2"/>
  <c r="J448" i="2"/>
  <c r="M518" i="2"/>
  <c r="I528" i="2"/>
  <c r="P533" i="2"/>
  <c r="P534" i="2" s="1"/>
  <c r="J538" i="2"/>
  <c r="T556" i="2"/>
  <c r="O558" i="2"/>
  <c r="O559" i="2" s="1"/>
  <c r="S561" i="2"/>
  <c r="T587" i="2"/>
  <c r="J594" i="2"/>
  <c r="O567" i="2"/>
  <c r="T569" i="2"/>
  <c r="M58" i="2"/>
  <c r="R91" i="2"/>
  <c r="Q42" i="2"/>
  <c r="J178" i="2"/>
  <c r="J211" i="2"/>
  <c r="T211" i="2"/>
  <c r="P274" i="2"/>
  <c r="J298" i="2"/>
  <c r="L320" i="2"/>
  <c r="T256" i="2"/>
  <c r="Q307" i="2"/>
  <c r="R304" i="2"/>
  <c r="S326" i="2"/>
  <c r="M370" i="2"/>
  <c r="R498" i="2"/>
  <c r="K518" i="2"/>
  <c r="M417" i="2"/>
  <c r="S538" i="2"/>
  <c r="K558" i="2"/>
  <c r="O561" i="2"/>
  <c r="U564" i="2"/>
  <c r="I569" i="2"/>
  <c r="I570" i="2" s="1"/>
  <c r="S84" i="2"/>
  <c r="O178" i="2"/>
  <c r="L211" i="2"/>
  <c r="O214" i="2"/>
  <c r="Q213" i="2"/>
  <c r="N231" i="2"/>
  <c r="T259" i="2"/>
  <c r="P357" i="2"/>
  <c r="K304" i="2"/>
  <c r="O361" i="2"/>
  <c r="M415" i="2"/>
  <c r="U469" i="2"/>
  <c r="R408" i="2"/>
  <c r="K538" i="2"/>
  <c r="U575" i="2"/>
  <c r="U83" i="2"/>
  <c r="T64" i="2"/>
  <c r="O64" i="2"/>
  <c r="I64" i="2"/>
  <c r="S108" i="2"/>
  <c r="K108" i="2"/>
  <c r="R108" i="2"/>
  <c r="R111" i="2" s="1"/>
  <c r="R228" i="2"/>
  <c r="O228" i="2"/>
  <c r="T228" i="2"/>
  <c r="K235" i="2"/>
  <c r="O235" i="2"/>
  <c r="T378" i="2"/>
  <c r="Q433" i="2"/>
  <c r="L433" i="2"/>
  <c r="S433" i="2"/>
  <c r="M433" i="2"/>
  <c r="I433" i="2"/>
  <c r="R481" i="2"/>
  <c r="K481" i="2"/>
  <c r="R428" i="2"/>
  <c r="O428" i="2"/>
  <c r="M591" i="2"/>
  <c r="S591" i="2"/>
  <c r="N591" i="2"/>
  <c r="T146" i="2"/>
  <c r="R146" i="2"/>
  <c r="O124" i="2"/>
  <c r="L176" i="2"/>
  <c r="S183" i="2"/>
  <c r="Q64" i="2"/>
  <c r="I58" i="2"/>
  <c r="R58" i="2"/>
  <c r="U127" i="2"/>
  <c r="U138" i="2"/>
  <c r="S139" i="2"/>
  <c r="M146" i="2"/>
  <c r="M149" i="2" s="1"/>
  <c r="R166" i="2"/>
  <c r="K183" i="2"/>
  <c r="J64" i="2"/>
  <c r="S64" i="2"/>
  <c r="L97" i="2"/>
  <c r="I108" i="2"/>
  <c r="S216" i="2"/>
  <c r="R216" i="2"/>
  <c r="R219" i="2" s="1"/>
  <c r="J228" i="2"/>
  <c r="P235" i="2"/>
  <c r="N331" i="2"/>
  <c r="Q331" i="2"/>
  <c r="I331" i="2"/>
  <c r="P331" i="2"/>
  <c r="L331" i="2"/>
  <c r="M380" i="2"/>
  <c r="Q380" i="2"/>
  <c r="O339" i="2"/>
  <c r="K339" i="2"/>
  <c r="R339" i="2"/>
  <c r="M339" i="2"/>
  <c r="O387" i="2"/>
  <c r="T387" i="2"/>
  <c r="T433" i="2"/>
  <c r="O513" i="2"/>
  <c r="N513" i="2"/>
  <c r="Q601" i="2"/>
  <c r="N601" i="2"/>
  <c r="R601" i="2"/>
  <c r="K601" i="2"/>
  <c r="J601" i="2"/>
  <c r="I91" i="2"/>
  <c r="Q58" i="2"/>
  <c r="T80" i="2"/>
  <c r="J91" i="2"/>
  <c r="U94" i="2"/>
  <c r="N135" i="2"/>
  <c r="J146" i="2"/>
  <c r="S148" i="2"/>
  <c r="I148" i="2"/>
  <c r="M193" i="2"/>
  <c r="J58" i="2"/>
  <c r="U61" i="2"/>
  <c r="S62" i="2"/>
  <c r="U72" i="2"/>
  <c r="S73" i="2"/>
  <c r="M80" i="2"/>
  <c r="T91" i="2"/>
  <c r="Q91" i="2"/>
  <c r="U116" i="2"/>
  <c r="S117" i="2"/>
  <c r="Q148" i="2"/>
  <c r="Q151" i="2"/>
  <c r="T151" i="2"/>
  <c r="N183" i="2"/>
  <c r="K64" i="2"/>
  <c r="S89" i="2"/>
  <c r="N97" i="2"/>
  <c r="M108" i="2"/>
  <c r="K208" i="2"/>
  <c r="K216" i="2"/>
  <c r="L223" i="2"/>
  <c r="K228" i="2"/>
  <c r="U262" i="2"/>
  <c r="J331" i="2"/>
  <c r="U345" i="2"/>
  <c r="R426" i="2"/>
  <c r="K426" i="2"/>
  <c r="J426" i="2"/>
  <c r="Q419" i="2"/>
  <c r="Q420" i="2" s="1"/>
  <c r="T419" i="2"/>
  <c r="Q430" i="2"/>
  <c r="I430" i="2"/>
  <c r="S601" i="2"/>
  <c r="N589" i="2"/>
  <c r="O589" i="2"/>
  <c r="J589" i="2"/>
  <c r="T166" i="2"/>
  <c r="M166" i="2"/>
  <c r="P176" i="2"/>
  <c r="K176" i="2"/>
  <c r="Q108" i="2"/>
  <c r="J248" i="2"/>
  <c r="T267" i="2"/>
  <c r="Q267" i="2"/>
  <c r="J267" i="2"/>
  <c r="N267" i="2"/>
  <c r="K267" i="2"/>
  <c r="S267" i="2"/>
  <c r="I267" i="2"/>
  <c r="K509" i="2"/>
  <c r="J509" i="2"/>
  <c r="O441" i="2"/>
  <c r="P441" i="2"/>
  <c r="Q474" i="2"/>
  <c r="L474" i="2"/>
  <c r="S502" i="2"/>
  <c r="P502" i="2"/>
  <c r="K502" i="2"/>
  <c r="S580" i="2"/>
  <c r="P580" i="2"/>
  <c r="T178" i="2"/>
  <c r="T179" i="2" s="1"/>
  <c r="N66" i="2"/>
  <c r="N67" i="2" s="1"/>
  <c r="O121" i="2"/>
  <c r="P211" i="2"/>
  <c r="N143" i="2"/>
  <c r="N144" i="2" s="1"/>
  <c r="T143" i="2"/>
  <c r="J143" i="2"/>
  <c r="Q143" i="2"/>
  <c r="U240" i="2"/>
  <c r="Q259" i="2"/>
  <c r="J259" i="2"/>
  <c r="O285" i="2"/>
  <c r="U312" i="2"/>
  <c r="O324" i="2"/>
  <c r="N335" i="2"/>
  <c r="U356" i="2"/>
  <c r="K357" i="2"/>
  <c r="O256" i="2"/>
  <c r="L256" i="2"/>
  <c r="V256" i="2" s="1"/>
  <c r="R256" i="2"/>
  <c r="R276" i="2"/>
  <c r="T289" i="2"/>
  <c r="S289" i="2"/>
  <c r="K289" i="2"/>
  <c r="O289" i="2"/>
  <c r="R361" i="2"/>
  <c r="O390" i="2"/>
  <c r="T390" i="2"/>
  <c r="K390" i="2"/>
  <c r="R390" i="2"/>
  <c r="O448" i="2"/>
  <c r="U458" i="2"/>
  <c r="K459" i="2"/>
  <c r="U480" i="2"/>
  <c r="O481" i="2"/>
  <c r="M483" i="2"/>
  <c r="U497" i="2"/>
  <c r="U508" i="2"/>
  <c r="Q509" i="2"/>
  <c r="P408" i="2"/>
  <c r="L408" i="2"/>
  <c r="R518" i="2"/>
  <c r="J518" i="2"/>
  <c r="N452" i="2"/>
  <c r="O461" i="2"/>
  <c r="S567" i="2"/>
  <c r="J567" i="2"/>
  <c r="R567" i="2"/>
  <c r="Q298" i="2"/>
  <c r="I298" i="2"/>
  <c r="U367" i="2"/>
  <c r="I276" i="2"/>
  <c r="S276" i="2"/>
  <c r="I289" i="2"/>
  <c r="Q289" i="2"/>
  <c r="T348" i="2"/>
  <c r="Q348" i="2"/>
  <c r="J348" i="2"/>
  <c r="O348" i="2"/>
  <c r="U403" i="2"/>
  <c r="R448" i="2"/>
  <c r="T417" i="2"/>
  <c r="T420" i="2" s="1"/>
  <c r="R417" i="2"/>
  <c r="I417" i="2"/>
  <c r="P511" i="2"/>
  <c r="O511" i="2"/>
  <c r="Q426" i="2"/>
  <c r="U447" i="2"/>
  <c r="J417" i="2"/>
  <c r="M541" i="2"/>
  <c r="Q452" i="2"/>
  <c r="K452" i="2"/>
  <c r="S452" i="2"/>
  <c r="Q491" i="2"/>
  <c r="L491" i="2"/>
  <c r="L576" i="2"/>
  <c r="M587" i="2"/>
  <c r="N594" i="2"/>
  <c r="M567" i="2"/>
  <c r="M570" i="2" s="1"/>
  <c r="Q569" i="2"/>
  <c r="L569" i="2"/>
  <c r="N132" i="2"/>
  <c r="U273" i="2"/>
  <c r="U301" i="2"/>
  <c r="L302" i="2"/>
  <c r="M372" i="2"/>
  <c r="U414" i="2"/>
  <c r="O415" i="2"/>
  <c r="U436" i="2"/>
  <c r="U486" i="2"/>
  <c r="R487" i="2"/>
  <c r="R538" i="2"/>
  <c r="Q237" i="2"/>
  <c r="M237" i="2"/>
  <c r="L237" i="2"/>
  <c r="Q364" i="2"/>
  <c r="M364" i="2"/>
  <c r="T99" i="2"/>
  <c r="Q99" i="2"/>
  <c r="K99" i="2"/>
  <c r="S99" i="2"/>
  <c r="M99" i="2"/>
  <c r="J99" i="2"/>
  <c r="I99" i="2"/>
  <c r="R99" i="2"/>
  <c r="R100" i="2" s="1"/>
  <c r="O99" i="2"/>
  <c r="P226" i="2"/>
  <c r="I226" i="2"/>
  <c r="O226" i="2"/>
  <c r="T226" i="2"/>
  <c r="L226" i="2"/>
  <c r="K226" i="2"/>
  <c r="T113" i="2"/>
  <c r="Q113" i="2"/>
  <c r="K113" i="2"/>
  <c r="I113" i="2"/>
  <c r="O113" i="2"/>
  <c r="J113" i="2"/>
  <c r="S113" i="2"/>
  <c r="N113" i="2"/>
  <c r="Q221" i="2"/>
  <c r="Q224" i="2" s="1"/>
  <c r="J221" i="2"/>
  <c r="P221" i="2"/>
  <c r="I221" i="2"/>
  <c r="N221" i="2"/>
  <c r="R252" i="2"/>
  <c r="N252" i="2"/>
  <c r="T69" i="2"/>
  <c r="M69" i="2"/>
  <c r="R69" i="2"/>
  <c r="J69" i="2"/>
  <c r="Q69" i="2"/>
  <c r="I69" i="2"/>
  <c r="Q102" i="2"/>
  <c r="M102" i="2"/>
  <c r="J102" i="2"/>
  <c r="I102" i="2"/>
  <c r="R102" i="2"/>
  <c r="Q203" i="2"/>
  <c r="K203" i="2"/>
  <c r="P203" i="2"/>
  <c r="O203" i="2"/>
  <c r="I203" i="2"/>
  <c r="R130" i="2"/>
  <c r="K130" i="2"/>
  <c r="P130" i="2"/>
  <c r="O130" i="2"/>
  <c r="J130" i="2"/>
  <c r="Q124" i="2"/>
  <c r="N124" i="2"/>
  <c r="S124" i="2"/>
  <c r="K124" i="2"/>
  <c r="R124" i="2"/>
  <c r="J124" i="2"/>
  <c r="T158" i="2"/>
  <c r="Q158" i="2"/>
  <c r="K158" i="2"/>
  <c r="J158" i="2"/>
  <c r="S158" i="2"/>
  <c r="N158" i="2"/>
  <c r="I158" i="2"/>
  <c r="O158" i="2"/>
  <c r="O159" i="2" s="1"/>
  <c r="T196" i="2"/>
  <c r="O196" i="2"/>
  <c r="J196" i="2"/>
  <c r="S196" i="2"/>
  <c r="M196" i="2"/>
  <c r="I196" i="2"/>
  <c r="R196" i="2"/>
  <c r="K196" i="2"/>
  <c r="V196" i="2" s="1"/>
  <c r="Q196" i="2"/>
  <c r="T203" i="2"/>
  <c r="N69" i="2"/>
  <c r="R113" i="2"/>
  <c r="M158" i="2"/>
  <c r="O173" i="2"/>
  <c r="L173" i="2"/>
  <c r="K173" i="2"/>
  <c r="Q75" i="2"/>
  <c r="K75" i="2"/>
  <c r="P75" i="2"/>
  <c r="O75" i="2"/>
  <c r="I75" i="2"/>
  <c r="N196" i="2"/>
  <c r="N99" i="2"/>
  <c r="Q226" i="2"/>
  <c r="L153" i="2"/>
  <c r="T153" i="2"/>
  <c r="K153" i="2"/>
  <c r="I153" i="2"/>
  <c r="Q153" i="2"/>
  <c r="R158" i="2"/>
  <c r="T163" i="2"/>
  <c r="T164" i="2" s="1"/>
  <c r="M163" i="2"/>
  <c r="R163" i="2"/>
  <c r="J163" i="2"/>
  <c r="Q163" i="2"/>
  <c r="I163" i="2"/>
  <c r="T173" i="2"/>
  <c r="O53" i="2"/>
  <c r="T53" i="2"/>
  <c r="L53" i="2"/>
  <c r="K53" i="2"/>
  <c r="T75" i="2"/>
  <c r="T141" i="2"/>
  <c r="Q141" i="2"/>
  <c r="K141" i="2"/>
  <c r="S141" i="2"/>
  <c r="M141" i="2"/>
  <c r="R141" i="2"/>
  <c r="J141" i="2"/>
  <c r="O141" i="2"/>
  <c r="I141" i="2"/>
  <c r="I144" i="2" s="1"/>
  <c r="T292" i="2"/>
  <c r="L292" i="2"/>
  <c r="N292" i="2"/>
  <c r="J292" i="2"/>
  <c r="Q292" i="2"/>
  <c r="I292" i="2"/>
  <c r="P265" i="2"/>
  <c r="J265" i="2"/>
  <c r="O265" i="2"/>
  <c r="L265" i="2"/>
  <c r="T265" i="2"/>
  <c r="K265" i="2"/>
  <c r="O268" i="2"/>
  <c r="T278" i="2"/>
  <c r="M278" i="2"/>
  <c r="M279" i="2" s="1"/>
  <c r="T306" i="2"/>
  <c r="M306" i="2"/>
  <c r="T392" i="2"/>
  <c r="Q392" i="2"/>
  <c r="K392" i="2"/>
  <c r="T437" i="2"/>
  <c r="Q437" i="2"/>
  <c r="J437" i="2"/>
  <c r="M551" i="2"/>
  <c r="L551" i="2"/>
  <c r="Q551" i="2"/>
  <c r="T596" i="2"/>
  <c r="O596" i="2"/>
  <c r="J596" i="2"/>
  <c r="Q596" i="2"/>
  <c r="I596" i="2"/>
  <c r="T193" i="2"/>
  <c r="Q193" i="2"/>
  <c r="K193" i="2"/>
  <c r="Q198" i="2"/>
  <c r="N198" i="2"/>
  <c r="T198" i="2"/>
  <c r="Q119" i="2"/>
  <c r="J119" i="2"/>
  <c r="P119" i="2"/>
  <c r="R274" i="2"/>
  <c r="T274" i="2"/>
  <c r="J274" i="2"/>
  <c r="Q342" i="2"/>
  <c r="T342" i="2"/>
  <c r="I342" i="2"/>
  <c r="I278" i="2"/>
  <c r="T380" i="2"/>
  <c r="O287" i="2"/>
  <c r="I306" i="2"/>
  <c r="R306" i="2"/>
  <c r="P385" i="2"/>
  <c r="I385" i="2"/>
  <c r="Q385" i="2"/>
  <c r="I392" i="2"/>
  <c r="O392" i="2"/>
  <c r="K437" i="2"/>
  <c r="S437" i="2"/>
  <c r="T498" i="2"/>
  <c r="Q498" i="2"/>
  <c r="J498" i="2"/>
  <c r="M498" i="2"/>
  <c r="I551" i="2"/>
  <c r="S596" i="2"/>
  <c r="T183" i="2"/>
  <c r="O183" i="2"/>
  <c r="J183" i="2"/>
  <c r="O193" i="2"/>
  <c r="O194" i="2" s="1"/>
  <c r="I119" i="2"/>
  <c r="T119" i="2"/>
  <c r="T208" i="2"/>
  <c r="L208" i="2"/>
  <c r="T216" i="2"/>
  <c r="O216" i="2"/>
  <c r="J216" i="2"/>
  <c r="T248" i="2"/>
  <c r="L248" i="2"/>
  <c r="K274" i="2"/>
  <c r="R296" i="2"/>
  <c r="J342" i="2"/>
  <c r="T243" i="2"/>
  <c r="L243" i="2"/>
  <c r="P243" i="2"/>
  <c r="J278" i="2"/>
  <c r="I380" i="2"/>
  <c r="J306" i="2"/>
  <c r="T385" i="2"/>
  <c r="Q278" i="2"/>
  <c r="Q317" i="2"/>
  <c r="T317" i="2"/>
  <c r="I317" i="2"/>
  <c r="N392" i="2"/>
  <c r="R437" i="2"/>
  <c r="T459" i="2"/>
  <c r="Q459" i="2"/>
  <c r="J459" i="2"/>
  <c r="R459" i="2"/>
  <c r="P516" i="2"/>
  <c r="K516" i="2"/>
  <c r="T463" i="2"/>
  <c r="S463" i="2"/>
  <c r="N463" i="2"/>
  <c r="I463" i="2"/>
  <c r="R463" i="2"/>
  <c r="K463" i="2"/>
  <c r="Q463" i="2"/>
  <c r="R596" i="2"/>
  <c r="R597" i="2" s="1"/>
  <c r="O135" i="2"/>
  <c r="M161" i="2"/>
  <c r="R161" i="2"/>
  <c r="N193" i="2"/>
  <c r="L263" i="2"/>
  <c r="R313" i="2"/>
  <c r="O313" i="2"/>
  <c r="T313" i="2"/>
  <c r="R278" i="2"/>
  <c r="R315" i="2"/>
  <c r="L315" i="2"/>
  <c r="T370" i="2"/>
  <c r="T373" i="2" s="1"/>
  <c r="Q370" i="2"/>
  <c r="K370" i="2"/>
  <c r="N370" i="2"/>
  <c r="M400" i="2"/>
  <c r="S459" i="2"/>
  <c r="T487" i="2"/>
  <c r="M487" i="2"/>
  <c r="O487" i="2"/>
  <c r="S498" i="2"/>
  <c r="T521" i="2"/>
  <c r="L521" i="2"/>
  <c r="R521" i="2"/>
  <c r="J521" i="2"/>
  <c r="T526" i="2"/>
  <c r="S526" i="2"/>
  <c r="N526" i="2"/>
  <c r="N529" i="2" s="1"/>
  <c r="I526" i="2"/>
  <c r="R526" i="2"/>
  <c r="K526" i="2"/>
  <c r="Q526" i="2"/>
  <c r="O450" i="2"/>
  <c r="S450" i="2"/>
  <c r="J463" i="2"/>
  <c r="T489" i="2"/>
  <c r="T492" i="2" s="1"/>
  <c r="Q489" i="2"/>
  <c r="I489" i="2"/>
  <c r="N489" i="2"/>
  <c r="L500" i="2"/>
  <c r="K596" i="2"/>
  <c r="N80" i="2"/>
  <c r="I124" i="2"/>
  <c r="J135" i="2"/>
  <c r="R135" i="2"/>
  <c r="N146" i="2"/>
  <c r="I161" i="2"/>
  <c r="N161" i="2"/>
  <c r="N164" i="2" s="1"/>
  <c r="S161" i="2"/>
  <c r="N166" i="2"/>
  <c r="O176" i="2"/>
  <c r="I193" i="2"/>
  <c r="I198" i="2"/>
  <c r="P208" i="2"/>
  <c r="N216" i="2"/>
  <c r="P248" i="2"/>
  <c r="Q281" i="2"/>
  <c r="M281" i="2"/>
  <c r="J313" i="2"/>
  <c r="M377" i="2"/>
  <c r="Q377" i="2"/>
  <c r="O317" i="2"/>
  <c r="T339" i="2"/>
  <c r="S339" i="2"/>
  <c r="N339" i="2"/>
  <c r="I339" i="2"/>
  <c r="J385" i="2"/>
  <c r="I387" i="2"/>
  <c r="J392" i="2"/>
  <c r="R392" i="2"/>
  <c r="R393" i="2" s="1"/>
  <c r="I370" i="2"/>
  <c r="O370" i="2"/>
  <c r="J404" i="2"/>
  <c r="M426" i="2"/>
  <c r="M437" i="2"/>
  <c r="Q444" i="2"/>
  <c r="L444" i="2"/>
  <c r="M459" i="2"/>
  <c r="Q466" i="2"/>
  <c r="L466" i="2"/>
  <c r="J487" i="2"/>
  <c r="K498" i="2"/>
  <c r="V498" i="2" s="1"/>
  <c r="R516" i="2"/>
  <c r="K521" i="2"/>
  <c r="M523" i="2"/>
  <c r="N523" i="2"/>
  <c r="J526" i="2"/>
  <c r="M419" i="2"/>
  <c r="L419" i="2"/>
  <c r="T531" i="2"/>
  <c r="Q428" i="2"/>
  <c r="S428" i="2"/>
  <c r="K428" i="2"/>
  <c r="J428" i="2"/>
  <c r="K450" i="2"/>
  <c r="M463" i="2"/>
  <c r="T546" i="2"/>
  <c r="S546" i="2"/>
  <c r="N546" i="2"/>
  <c r="I546" i="2"/>
  <c r="R546" i="2"/>
  <c r="K546" i="2"/>
  <c r="Q546" i="2"/>
  <c r="T551" i="2"/>
  <c r="L556" i="2"/>
  <c r="S556" i="2"/>
  <c r="J489" i="2"/>
  <c r="T500" i="2"/>
  <c r="Q513" i="2"/>
  <c r="R513" i="2"/>
  <c r="J513" i="2"/>
  <c r="S513" i="2"/>
  <c r="I513" i="2"/>
  <c r="Q576" i="2"/>
  <c r="S583" i="2"/>
  <c r="N583" i="2"/>
  <c r="M596" i="2"/>
  <c r="M578" i="2"/>
  <c r="T578" i="2"/>
  <c r="L578" i="2"/>
  <c r="N58" i="2"/>
  <c r="I80" i="2"/>
  <c r="Q80" i="2"/>
  <c r="N91" i="2"/>
  <c r="S128" i="2"/>
  <c r="K135" i="2"/>
  <c r="S135" i="2"/>
  <c r="Q135" i="2"/>
  <c r="I146" i="2"/>
  <c r="Q146" i="2"/>
  <c r="I151" i="2"/>
  <c r="K42" i="2"/>
  <c r="J161" i="2"/>
  <c r="O161" i="2"/>
  <c r="I166" i="2"/>
  <c r="Q166" i="2"/>
  <c r="I176" i="2"/>
  <c r="Q176" i="2"/>
  <c r="R181" i="2"/>
  <c r="K181" i="2"/>
  <c r="T181" i="2"/>
  <c r="I183" i="2"/>
  <c r="Q183" i="2"/>
  <c r="P66" i="2"/>
  <c r="I66" i="2"/>
  <c r="Q66" i="2"/>
  <c r="P188" i="2"/>
  <c r="I188" i="2"/>
  <c r="Q188" i="2"/>
  <c r="N77" i="2"/>
  <c r="J193" i="2"/>
  <c r="R193" i="2"/>
  <c r="J198" i="2"/>
  <c r="T108" i="2"/>
  <c r="O108" i="2"/>
  <c r="J108" i="2"/>
  <c r="N108" i="2"/>
  <c r="L119" i="2"/>
  <c r="J208" i="2"/>
  <c r="R208" i="2"/>
  <c r="T213" i="2"/>
  <c r="R213" i="2"/>
  <c r="K213" i="2"/>
  <c r="N213" i="2"/>
  <c r="I216" i="2"/>
  <c r="Q216" i="2"/>
  <c r="T132" i="2"/>
  <c r="T133" i="2" s="1"/>
  <c r="R132" i="2"/>
  <c r="J132" i="2"/>
  <c r="Q132" i="2"/>
  <c r="R235" i="2"/>
  <c r="T235" i="2"/>
  <c r="J235" i="2"/>
  <c r="I248" i="2"/>
  <c r="Q248" i="2"/>
  <c r="O274" i="2"/>
  <c r="L281" i="2"/>
  <c r="N296" i="2"/>
  <c r="K313" i="2"/>
  <c r="N342" i="2"/>
  <c r="R357" i="2"/>
  <c r="T357" i="2"/>
  <c r="J357" i="2"/>
  <c r="I243" i="2"/>
  <c r="Q243" i="2"/>
  <c r="O245" i="2"/>
  <c r="T276" i="2"/>
  <c r="O276" i="2"/>
  <c r="J276" i="2"/>
  <c r="N276" i="2"/>
  <c r="N278" i="2"/>
  <c r="I377" i="2"/>
  <c r="L380" i="2"/>
  <c r="T304" i="2"/>
  <c r="O304" i="2"/>
  <c r="J304" i="2"/>
  <c r="N304" i="2"/>
  <c r="N306" i="2"/>
  <c r="P317" i="2"/>
  <c r="J339" i="2"/>
  <c r="Q339" i="2"/>
  <c r="L385" i="2"/>
  <c r="M387" i="2"/>
  <c r="T361" i="2"/>
  <c r="L361" i="2"/>
  <c r="P361" i="2"/>
  <c r="M392" i="2"/>
  <c r="S392" i="2"/>
  <c r="J370" i="2"/>
  <c r="R370" i="2"/>
  <c r="K415" i="2"/>
  <c r="T422" i="2"/>
  <c r="I422" i="2"/>
  <c r="O437" i="2"/>
  <c r="M444" i="2"/>
  <c r="T448" i="2"/>
  <c r="M448" i="2"/>
  <c r="Q448" i="2"/>
  <c r="O459" i="2"/>
  <c r="M466" i="2"/>
  <c r="T470" i="2"/>
  <c r="M470" i="2"/>
  <c r="O470" i="2"/>
  <c r="R470" i="2"/>
  <c r="T481" i="2"/>
  <c r="Q481" i="2"/>
  <c r="J481" i="2"/>
  <c r="M481" i="2"/>
  <c r="S481" i="2"/>
  <c r="K487" i="2"/>
  <c r="O498" i="2"/>
  <c r="T509" i="2"/>
  <c r="M509" i="2"/>
  <c r="M510" i="2" s="1"/>
  <c r="O509" i="2"/>
  <c r="R509" i="2"/>
  <c r="O521" i="2"/>
  <c r="O524" i="2" s="1"/>
  <c r="K523" i="2"/>
  <c r="M526" i="2"/>
  <c r="T528" i="2"/>
  <c r="R528" i="2"/>
  <c r="J528" i="2"/>
  <c r="M528" i="2"/>
  <c r="I419" i="2"/>
  <c r="N428" i="2"/>
  <c r="T430" i="2"/>
  <c r="J430" i="2"/>
  <c r="R430" i="2"/>
  <c r="R431" i="2" s="1"/>
  <c r="L450" i="2"/>
  <c r="O463" i="2"/>
  <c r="J546" i="2"/>
  <c r="K556" i="2"/>
  <c r="Q558" i="2"/>
  <c r="N558" i="2"/>
  <c r="S558" i="2"/>
  <c r="J558" i="2"/>
  <c r="J474" i="2"/>
  <c r="P474" i="2"/>
  <c r="M489" i="2"/>
  <c r="K513" i="2"/>
  <c r="J576" i="2"/>
  <c r="Q594" i="2"/>
  <c r="S594" i="2"/>
  <c r="K594" i="2"/>
  <c r="O594" i="2"/>
  <c r="N596" i="2"/>
  <c r="T591" i="2"/>
  <c r="O591" i="2"/>
  <c r="J591" i="2"/>
  <c r="R591" i="2"/>
  <c r="K591" i="2"/>
  <c r="Q591" i="2"/>
  <c r="I591" i="2"/>
  <c r="P178" i="2"/>
  <c r="M64" i="2"/>
  <c r="R64" i="2"/>
  <c r="P228" i="2"/>
  <c r="P259" i="2"/>
  <c r="P298" i="2"/>
  <c r="R335" i="2"/>
  <c r="M267" i="2"/>
  <c r="R267" i="2"/>
  <c r="R268" i="2" s="1"/>
  <c r="M289" i="2"/>
  <c r="R289" i="2"/>
  <c r="M348" i="2"/>
  <c r="R348" i="2"/>
  <c r="T426" i="2"/>
  <c r="O426" i="2"/>
  <c r="S448" i="2"/>
  <c r="Q483" i="2"/>
  <c r="L483" i="2"/>
  <c r="Q505" i="2"/>
  <c r="L505" i="2"/>
  <c r="T518" i="2"/>
  <c r="S518" i="2"/>
  <c r="N518" i="2"/>
  <c r="I518" i="2"/>
  <c r="O518" i="2"/>
  <c r="T541" i="2"/>
  <c r="Q541" i="2"/>
  <c r="Q544" i="2" s="1"/>
  <c r="I541" i="2"/>
  <c r="R541" i="2"/>
  <c r="Q461" i="2"/>
  <c r="R461" i="2"/>
  <c r="J461" i="2"/>
  <c r="S461" i="2"/>
  <c r="Q472" i="2"/>
  <c r="R472" i="2"/>
  <c r="J472" i="2"/>
  <c r="S472" i="2"/>
  <c r="Q561" i="2"/>
  <c r="N561" i="2"/>
  <c r="R561" i="2"/>
  <c r="T567" i="2"/>
  <c r="T570" i="2" s="1"/>
  <c r="Q567" i="2"/>
  <c r="K567" i="2"/>
  <c r="N567" i="2"/>
  <c r="Q589" i="2"/>
  <c r="S589" i="2"/>
  <c r="K589" i="2"/>
  <c r="R589" i="2"/>
  <c r="S470" i="2"/>
  <c r="S487" i="2"/>
  <c r="S509" i="2"/>
  <c r="N417" i="2"/>
  <c r="O538" i="2"/>
  <c r="T439" i="2"/>
  <c r="O452" i="2"/>
  <c r="K583" i="2"/>
  <c r="O601" i="2"/>
  <c r="L62" i="2"/>
  <c r="P73" i="2"/>
  <c r="T84" i="2"/>
  <c r="T95" i="2"/>
  <c r="T106" i="2"/>
  <c r="T117" i="2"/>
  <c r="L139" i="2"/>
  <c r="K58" i="2"/>
  <c r="O58" i="2"/>
  <c r="S58" i="2"/>
  <c r="I62" i="2"/>
  <c r="M62" i="2"/>
  <c r="Q62" i="2"/>
  <c r="K69" i="2"/>
  <c r="O69" i="2"/>
  <c r="S69" i="2"/>
  <c r="I73" i="2"/>
  <c r="M73" i="2"/>
  <c r="Q73" i="2"/>
  <c r="K80" i="2"/>
  <c r="O80" i="2"/>
  <c r="S80" i="2"/>
  <c r="I84" i="2"/>
  <c r="M84" i="2"/>
  <c r="Q84" i="2"/>
  <c r="K91" i="2"/>
  <c r="O91" i="2"/>
  <c r="S91" i="2"/>
  <c r="I95" i="2"/>
  <c r="M95" i="2"/>
  <c r="Q95" i="2"/>
  <c r="K102" i="2"/>
  <c r="O102" i="2"/>
  <c r="S102" i="2"/>
  <c r="I106" i="2"/>
  <c r="M106" i="2"/>
  <c r="Q106" i="2"/>
  <c r="I117" i="2"/>
  <c r="M117" i="2"/>
  <c r="Q117" i="2"/>
  <c r="I128" i="2"/>
  <c r="M128" i="2"/>
  <c r="Q128" i="2"/>
  <c r="I139" i="2"/>
  <c r="M139" i="2"/>
  <c r="Q139" i="2"/>
  <c r="K146" i="2"/>
  <c r="O146" i="2"/>
  <c r="S146" i="2"/>
  <c r="J148" i="2"/>
  <c r="N148" i="2"/>
  <c r="R148" i="2"/>
  <c r="J151" i="2"/>
  <c r="P151" i="2"/>
  <c r="R153" i="2"/>
  <c r="N153" i="2"/>
  <c r="N154" i="2" s="1"/>
  <c r="J153" i="2"/>
  <c r="M153" i="2"/>
  <c r="S153" i="2"/>
  <c r="L42" i="2"/>
  <c r="R44" i="2"/>
  <c r="N44" i="2"/>
  <c r="J44" i="2"/>
  <c r="Q44" i="2"/>
  <c r="M44" i="2"/>
  <c r="I44" i="2"/>
  <c r="P44" i="2"/>
  <c r="S218" i="2"/>
  <c r="O218" i="2"/>
  <c r="K218" i="2"/>
  <c r="P218" i="2"/>
  <c r="J218" i="2"/>
  <c r="T218" i="2"/>
  <c r="N218" i="2"/>
  <c r="I218" i="2"/>
  <c r="Q218" i="2"/>
  <c r="M218" i="2"/>
  <c r="M219" i="2" s="1"/>
  <c r="L218" i="2"/>
  <c r="T346" i="2"/>
  <c r="O346" i="2"/>
  <c r="J346" i="2"/>
  <c r="K346" i="2"/>
  <c r="R346" i="2"/>
  <c r="P346" i="2"/>
  <c r="R382" i="2"/>
  <c r="N382" i="2"/>
  <c r="J382" i="2"/>
  <c r="Q382" i="2"/>
  <c r="M382" i="2"/>
  <c r="I382" i="2"/>
  <c r="O382" i="2"/>
  <c r="T382" i="2"/>
  <c r="L382" i="2"/>
  <c r="S382" i="2"/>
  <c r="P382" i="2"/>
  <c r="K382" i="2"/>
  <c r="L73" i="2"/>
  <c r="T73" i="2"/>
  <c r="P84" i="2"/>
  <c r="P95" i="2"/>
  <c r="P106" i="2"/>
  <c r="L117" i="2"/>
  <c r="P128" i="2"/>
  <c r="T128" i="2"/>
  <c r="S201" i="2"/>
  <c r="O201" i="2"/>
  <c r="K201" i="2"/>
  <c r="P201" i="2"/>
  <c r="J201" i="2"/>
  <c r="T201" i="2"/>
  <c r="N201" i="2"/>
  <c r="I201" i="2"/>
  <c r="Q201" i="2"/>
  <c r="M201" i="2"/>
  <c r="L201" i="2"/>
  <c r="Q337" i="2"/>
  <c r="M337" i="2"/>
  <c r="I337" i="2"/>
  <c r="P337" i="2"/>
  <c r="K337" i="2"/>
  <c r="T337" i="2"/>
  <c r="O337" i="2"/>
  <c r="J337" i="2"/>
  <c r="N337" i="2"/>
  <c r="L337" i="2"/>
  <c r="S337" i="2"/>
  <c r="R337" i="2"/>
  <c r="S350" i="2"/>
  <c r="O350" i="2"/>
  <c r="K350" i="2"/>
  <c r="Q350" i="2"/>
  <c r="L350" i="2"/>
  <c r="P350" i="2"/>
  <c r="J350" i="2"/>
  <c r="N350" i="2"/>
  <c r="N351" i="2" s="1"/>
  <c r="M350" i="2"/>
  <c r="T350" i="2"/>
  <c r="R350" i="2"/>
  <c r="I350" i="2"/>
  <c r="L58" i="2"/>
  <c r="P58" i="2"/>
  <c r="J62" i="2"/>
  <c r="N62" i="2"/>
  <c r="R62" i="2"/>
  <c r="L69" i="2"/>
  <c r="P69" i="2"/>
  <c r="J73" i="2"/>
  <c r="N73" i="2"/>
  <c r="R73" i="2"/>
  <c r="L80" i="2"/>
  <c r="P80" i="2"/>
  <c r="P85" i="2" s="1"/>
  <c r="J84" i="2"/>
  <c r="N84" i="2"/>
  <c r="R84" i="2"/>
  <c r="L91" i="2"/>
  <c r="P91" i="2"/>
  <c r="P96" i="2" s="1"/>
  <c r="J95" i="2"/>
  <c r="J96" i="2" s="1"/>
  <c r="N95" i="2"/>
  <c r="R95" i="2"/>
  <c r="L102" i="2"/>
  <c r="P102" i="2"/>
  <c r="T102" i="2"/>
  <c r="J106" i="2"/>
  <c r="N106" i="2"/>
  <c r="R106" i="2"/>
  <c r="L113" i="2"/>
  <c r="P113" i="2"/>
  <c r="J117" i="2"/>
  <c r="N117" i="2"/>
  <c r="R117" i="2"/>
  <c r="L124" i="2"/>
  <c r="P124" i="2"/>
  <c r="T124" i="2"/>
  <c r="J128" i="2"/>
  <c r="N128" i="2"/>
  <c r="R128" i="2"/>
  <c r="L135" i="2"/>
  <c r="P135" i="2"/>
  <c r="J139" i="2"/>
  <c r="N139" i="2"/>
  <c r="R139" i="2"/>
  <c r="L146" i="2"/>
  <c r="P146" i="2"/>
  <c r="K148" i="2"/>
  <c r="O148" i="2"/>
  <c r="T148" i="2"/>
  <c r="L151" i="2"/>
  <c r="S42" i="2"/>
  <c r="O42" i="2"/>
  <c r="R42" i="2"/>
  <c r="N42" i="2"/>
  <c r="J42" i="2"/>
  <c r="M42" i="2"/>
  <c r="K44" i="2"/>
  <c r="S44" i="2"/>
  <c r="R156" i="2"/>
  <c r="N156" i="2"/>
  <c r="J156" i="2"/>
  <c r="Q156" i="2"/>
  <c r="M156" i="2"/>
  <c r="I156" i="2"/>
  <c r="P156" i="2"/>
  <c r="S171" i="2"/>
  <c r="O171" i="2"/>
  <c r="K171" i="2"/>
  <c r="R171" i="2"/>
  <c r="N171" i="2"/>
  <c r="J171" i="2"/>
  <c r="M171" i="2"/>
  <c r="T171" i="2"/>
  <c r="L171" i="2"/>
  <c r="Q171" i="2"/>
  <c r="I171" i="2"/>
  <c r="R55" i="2"/>
  <c r="N55" i="2"/>
  <c r="J55" i="2"/>
  <c r="P55" i="2"/>
  <c r="K55" i="2"/>
  <c r="T55" i="2"/>
  <c r="O55" i="2"/>
  <c r="I55" i="2"/>
  <c r="Q55" i="2"/>
  <c r="M55" i="2"/>
  <c r="L55" i="2"/>
  <c r="T263" i="2"/>
  <c r="O263" i="2"/>
  <c r="J263" i="2"/>
  <c r="K263" i="2"/>
  <c r="R263" i="2"/>
  <c r="P263" i="2"/>
  <c r="R411" i="2"/>
  <c r="N411" i="2"/>
  <c r="J411" i="2"/>
  <c r="P411" i="2"/>
  <c r="K411" i="2"/>
  <c r="T411" i="2"/>
  <c r="M411" i="2"/>
  <c r="S411" i="2"/>
  <c r="L411" i="2"/>
  <c r="Q411" i="2"/>
  <c r="I411" i="2"/>
  <c r="O411" i="2"/>
  <c r="P62" i="2"/>
  <c r="T62" i="2"/>
  <c r="L84" i="2"/>
  <c r="L95" i="2"/>
  <c r="L106" i="2"/>
  <c r="P117" i="2"/>
  <c r="L128" i="2"/>
  <c r="P139" i="2"/>
  <c r="T139" i="2"/>
  <c r="K62" i="2"/>
  <c r="O62" i="2"/>
  <c r="K73" i="2"/>
  <c r="O73" i="2"/>
  <c r="K84" i="2"/>
  <c r="O84" i="2"/>
  <c r="K95" i="2"/>
  <c r="O95" i="2"/>
  <c r="K106" i="2"/>
  <c r="O106" i="2"/>
  <c r="K117" i="2"/>
  <c r="O117" i="2"/>
  <c r="M124" i="2"/>
  <c r="K128" i="2"/>
  <c r="V128" i="2" s="1"/>
  <c r="O128" i="2"/>
  <c r="I135" i="2"/>
  <c r="M135" i="2"/>
  <c r="K139" i="2"/>
  <c r="V139" i="2" s="1"/>
  <c r="O139" i="2"/>
  <c r="L148" i="2"/>
  <c r="P148" i="2"/>
  <c r="S151" i="2"/>
  <c r="O151" i="2"/>
  <c r="O154" i="2" s="1"/>
  <c r="K151" i="2"/>
  <c r="M151" i="2"/>
  <c r="R151" i="2"/>
  <c r="P153" i="2"/>
  <c r="I42" i="2"/>
  <c r="P42" i="2"/>
  <c r="L44" i="2"/>
  <c r="T44" i="2"/>
  <c r="T45" i="2" s="1"/>
  <c r="K156" i="2"/>
  <c r="S156" i="2"/>
  <c r="P171" i="2"/>
  <c r="S55" i="2"/>
  <c r="S186" i="2"/>
  <c r="O186" i="2"/>
  <c r="K186" i="2"/>
  <c r="V186" i="2" s="1"/>
  <c r="Q186" i="2"/>
  <c r="L186" i="2"/>
  <c r="L189" i="2" s="1"/>
  <c r="P186" i="2"/>
  <c r="J186" i="2"/>
  <c r="N186" i="2"/>
  <c r="M186" i="2"/>
  <c r="T186" i="2"/>
  <c r="I186" i="2"/>
  <c r="R86" i="2"/>
  <c r="N86" i="2"/>
  <c r="J86" i="2"/>
  <c r="Q86" i="2"/>
  <c r="L86" i="2"/>
  <c r="P86" i="2"/>
  <c r="K86" i="2"/>
  <c r="O86" i="2"/>
  <c r="M86" i="2"/>
  <c r="T86" i="2"/>
  <c r="I86" i="2"/>
  <c r="Q88" i="2"/>
  <c r="M88" i="2"/>
  <c r="I88" i="2"/>
  <c r="P88" i="2"/>
  <c r="K88" i="2"/>
  <c r="V88" i="2" s="1"/>
  <c r="T88" i="2"/>
  <c r="O88" i="2"/>
  <c r="J88" i="2"/>
  <c r="R88" i="2"/>
  <c r="N88" i="2"/>
  <c r="L88" i="2"/>
  <c r="S110" i="2"/>
  <c r="O110" i="2"/>
  <c r="K110" i="2"/>
  <c r="Q110" i="2"/>
  <c r="L110" i="2"/>
  <c r="P110" i="2"/>
  <c r="J110" i="2"/>
  <c r="N110" i="2"/>
  <c r="M110" i="2"/>
  <c r="T110" i="2"/>
  <c r="I110" i="2"/>
  <c r="T302" i="2"/>
  <c r="O302" i="2"/>
  <c r="J302" i="2"/>
  <c r="K302" i="2"/>
  <c r="R302" i="2"/>
  <c r="P302" i="2"/>
  <c r="Q328" i="2"/>
  <c r="M328" i="2"/>
  <c r="I328" i="2"/>
  <c r="P328" i="2"/>
  <c r="K328" i="2"/>
  <c r="V328" i="2" s="1"/>
  <c r="T328" i="2"/>
  <c r="T329" i="2" s="1"/>
  <c r="O328" i="2"/>
  <c r="J328" i="2"/>
  <c r="R328" i="2"/>
  <c r="N328" i="2"/>
  <c r="S328" i="2"/>
  <c r="L328" i="2"/>
  <c r="S168" i="2"/>
  <c r="O168" i="2"/>
  <c r="K168" i="2"/>
  <c r="R168" i="2"/>
  <c r="N168" i="2"/>
  <c r="J168" i="2"/>
  <c r="J169" i="2" s="1"/>
  <c r="P168" i="2"/>
  <c r="Q191" i="2"/>
  <c r="M191" i="2"/>
  <c r="I191" i="2"/>
  <c r="R191" i="2"/>
  <c r="L191" i="2"/>
  <c r="P191" i="2"/>
  <c r="K191" i="2"/>
  <c r="S191" i="2"/>
  <c r="S194" i="2" s="1"/>
  <c r="Q97" i="2"/>
  <c r="M97" i="2"/>
  <c r="I97" i="2"/>
  <c r="P97" i="2"/>
  <c r="K97" i="2"/>
  <c r="T97" i="2"/>
  <c r="O97" i="2"/>
  <c r="J97" i="2"/>
  <c r="S97" i="2"/>
  <c r="R206" i="2"/>
  <c r="N206" i="2"/>
  <c r="J206" i="2"/>
  <c r="P206" i="2"/>
  <c r="K206" i="2"/>
  <c r="T206" i="2"/>
  <c r="O206" i="2"/>
  <c r="O209" i="2" s="1"/>
  <c r="I206" i="2"/>
  <c r="S206" i="2"/>
  <c r="M223" i="2"/>
  <c r="S231" i="2"/>
  <c r="O231" i="2"/>
  <c r="K231" i="2"/>
  <c r="Q231" i="2"/>
  <c r="L231" i="2"/>
  <c r="P231" i="2"/>
  <c r="P236" i="2" s="1"/>
  <c r="J231" i="2"/>
  <c r="R231" i="2"/>
  <c r="Q241" i="2"/>
  <c r="M241" i="2"/>
  <c r="I241" i="2"/>
  <c r="R241" i="2"/>
  <c r="L241" i="2"/>
  <c r="P241" i="2"/>
  <c r="K241" i="2"/>
  <c r="V241" i="2" s="1"/>
  <c r="S241" i="2"/>
  <c r="U251" i="2"/>
  <c r="S270" i="2"/>
  <c r="O270" i="2"/>
  <c r="K270" i="2"/>
  <c r="Q270" i="2"/>
  <c r="L270" i="2"/>
  <c r="P270" i="2"/>
  <c r="J270" i="2"/>
  <c r="R270" i="2"/>
  <c r="U284" i="2"/>
  <c r="Q285" i="2"/>
  <c r="M285" i="2"/>
  <c r="I285" i="2"/>
  <c r="R285" i="2"/>
  <c r="L285" i="2"/>
  <c r="P285" i="2"/>
  <c r="K285" i="2"/>
  <c r="S285" i="2"/>
  <c r="U295" i="2"/>
  <c r="S309" i="2"/>
  <c r="O309" i="2"/>
  <c r="K309" i="2"/>
  <c r="Q309" i="2"/>
  <c r="L309" i="2"/>
  <c r="P309" i="2"/>
  <c r="J309" i="2"/>
  <c r="R309" i="2"/>
  <c r="U323" i="2"/>
  <c r="Q324" i="2"/>
  <c r="M324" i="2"/>
  <c r="I324" i="2"/>
  <c r="R324" i="2"/>
  <c r="L324" i="2"/>
  <c r="P324" i="2"/>
  <c r="K324" i="2"/>
  <c r="V324" i="2" s="1"/>
  <c r="S324" i="2"/>
  <c r="U334" i="2"/>
  <c r="S353" i="2"/>
  <c r="O353" i="2"/>
  <c r="K353" i="2"/>
  <c r="Q353" i="2"/>
  <c r="L353" i="2"/>
  <c r="P353" i="2"/>
  <c r="J353" i="2"/>
  <c r="R353" i="2"/>
  <c r="Q368" i="2"/>
  <c r="M368" i="2"/>
  <c r="I368" i="2"/>
  <c r="R368" i="2"/>
  <c r="L368" i="2"/>
  <c r="P368" i="2"/>
  <c r="K368" i="2"/>
  <c r="S368" i="2"/>
  <c r="R254" i="2"/>
  <c r="N254" i="2"/>
  <c r="J254" i="2"/>
  <c r="P254" i="2"/>
  <c r="K254" i="2"/>
  <c r="T254" i="2"/>
  <c r="O254" i="2"/>
  <c r="I254" i="2"/>
  <c r="S254" i="2"/>
  <c r="R397" i="2"/>
  <c r="N397" i="2"/>
  <c r="J397" i="2"/>
  <c r="Q397" i="2"/>
  <c r="L397" i="2"/>
  <c r="T397" i="2"/>
  <c r="M397" i="2"/>
  <c r="M398" i="2" s="1"/>
  <c r="S397" i="2"/>
  <c r="K397" i="2"/>
  <c r="V397" i="2" s="1"/>
  <c r="P397" i="2"/>
  <c r="I397" i="2"/>
  <c r="O397" i="2"/>
  <c r="I168" i="2"/>
  <c r="Q168" i="2"/>
  <c r="R173" i="2"/>
  <c r="N173" i="2"/>
  <c r="J173" i="2"/>
  <c r="Q173" i="2"/>
  <c r="M173" i="2"/>
  <c r="I173" i="2"/>
  <c r="P173" i="2"/>
  <c r="Q77" i="2"/>
  <c r="M77" i="2"/>
  <c r="I77" i="2"/>
  <c r="R77" i="2"/>
  <c r="L77" i="2"/>
  <c r="P77" i="2"/>
  <c r="K77" i="2"/>
  <c r="S77" i="2"/>
  <c r="J191" i="2"/>
  <c r="T191" i="2"/>
  <c r="R121" i="2"/>
  <c r="N121" i="2"/>
  <c r="N122" i="2" s="1"/>
  <c r="J121" i="2"/>
  <c r="Q121" i="2"/>
  <c r="L121" i="2"/>
  <c r="P121" i="2"/>
  <c r="K121" i="2"/>
  <c r="S121" i="2"/>
  <c r="L206" i="2"/>
  <c r="K132" i="2"/>
  <c r="O132" i="2"/>
  <c r="I231" i="2"/>
  <c r="T231" i="2"/>
  <c r="S237" i="2"/>
  <c r="O237" i="2"/>
  <c r="K237" i="2"/>
  <c r="P237" i="2"/>
  <c r="J237" i="2"/>
  <c r="T237" i="2"/>
  <c r="N237" i="2"/>
  <c r="I237" i="2"/>
  <c r="R237" i="2"/>
  <c r="J241" i="2"/>
  <c r="T241" i="2"/>
  <c r="Q252" i="2"/>
  <c r="M252" i="2"/>
  <c r="I252" i="2"/>
  <c r="P252" i="2"/>
  <c r="K252" i="2"/>
  <c r="T252" i="2"/>
  <c r="O252" i="2"/>
  <c r="J252" i="2"/>
  <c r="S252" i="2"/>
  <c r="I270" i="2"/>
  <c r="T270" i="2"/>
  <c r="S281" i="2"/>
  <c r="O281" i="2"/>
  <c r="K281" i="2"/>
  <c r="P281" i="2"/>
  <c r="J281" i="2"/>
  <c r="T281" i="2"/>
  <c r="N281" i="2"/>
  <c r="I281" i="2"/>
  <c r="R281" i="2"/>
  <c r="J285" i="2"/>
  <c r="T285" i="2"/>
  <c r="Q296" i="2"/>
  <c r="M296" i="2"/>
  <c r="I296" i="2"/>
  <c r="P296" i="2"/>
  <c r="K296" i="2"/>
  <c r="T296" i="2"/>
  <c r="O296" i="2"/>
  <c r="J296" i="2"/>
  <c r="S296" i="2"/>
  <c r="I309" i="2"/>
  <c r="T309" i="2"/>
  <c r="S320" i="2"/>
  <c r="O320" i="2"/>
  <c r="K320" i="2"/>
  <c r="P320" i="2"/>
  <c r="J320" i="2"/>
  <c r="T320" i="2"/>
  <c r="N320" i="2"/>
  <c r="I320" i="2"/>
  <c r="R320" i="2"/>
  <c r="J324" i="2"/>
  <c r="T324" i="2"/>
  <c r="Q335" i="2"/>
  <c r="M335" i="2"/>
  <c r="I335" i="2"/>
  <c r="P335" i="2"/>
  <c r="K335" i="2"/>
  <c r="T335" i="2"/>
  <c r="O335" i="2"/>
  <c r="J335" i="2"/>
  <c r="S335" i="2"/>
  <c r="I353" i="2"/>
  <c r="T353" i="2"/>
  <c r="S364" i="2"/>
  <c r="O364" i="2"/>
  <c r="K364" i="2"/>
  <c r="V364" i="2" s="1"/>
  <c r="P364" i="2"/>
  <c r="J364" i="2"/>
  <c r="T364" i="2"/>
  <c r="N364" i="2"/>
  <c r="I364" i="2"/>
  <c r="R364" i="2"/>
  <c r="J368" i="2"/>
  <c r="T368" i="2"/>
  <c r="R245" i="2"/>
  <c r="N245" i="2"/>
  <c r="N246" i="2" s="1"/>
  <c r="J245" i="2"/>
  <c r="Q245" i="2"/>
  <c r="L245" i="2"/>
  <c r="P245" i="2"/>
  <c r="K245" i="2"/>
  <c r="S245" i="2"/>
  <c r="L254" i="2"/>
  <c r="R326" i="2"/>
  <c r="N326" i="2"/>
  <c r="J326" i="2"/>
  <c r="Q326" i="2"/>
  <c r="L326" i="2"/>
  <c r="P326" i="2"/>
  <c r="K326" i="2"/>
  <c r="V326" i="2" s="1"/>
  <c r="O326" i="2"/>
  <c r="M326" i="2"/>
  <c r="R359" i="2"/>
  <c r="N359" i="2"/>
  <c r="J359" i="2"/>
  <c r="P359" i="2"/>
  <c r="K359" i="2"/>
  <c r="T359" i="2"/>
  <c r="O359" i="2"/>
  <c r="I359" i="2"/>
  <c r="S359" i="2"/>
  <c r="M359" i="2"/>
  <c r="Q359" i="2"/>
  <c r="L359" i="2"/>
  <c r="L168" i="2"/>
  <c r="T168" i="2"/>
  <c r="S173" i="2"/>
  <c r="S53" i="2"/>
  <c r="R53" i="2"/>
  <c r="N53" i="2"/>
  <c r="J53" i="2"/>
  <c r="Q53" i="2"/>
  <c r="M53" i="2"/>
  <c r="I53" i="2"/>
  <c r="P53" i="2"/>
  <c r="T77" i="2"/>
  <c r="N191" i="2"/>
  <c r="I121" i="2"/>
  <c r="T121" i="2"/>
  <c r="M206" i="2"/>
  <c r="R223" i="2"/>
  <c r="N223" i="2"/>
  <c r="J223" i="2"/>
  <c r="P223" i="2"/>
  <c r="K223" i="2"/>
  <c r="T223" i="2"/>
  <c r="T224" i="2" s="1"/>
  <c r="O223" i="2"/>
  <c r="I223" i="2"/>
  <c r="S223" i="2"/>
  <c r="M231" i="2"/>
  <c r="N241" i="2"/>
  <c r="L252" i="2"/>
  <c r="M270" i="2"/>
  <c r="N285" i="2"/>
  <c r="L296" i="2"/>
  <c r="M309" i="2"/>
  <c r="N324" i="2"/>
  <c r="L335" i="2"/>
  <c r="M353" i="2"/>
  <c r="L364" i="2"/>
  <c r="N368" i="2"/>
  <c r="I245" i="2"/>
  <c r="T245" i="2"/>
  <c r="M254" i="2"/>
  <c r="R287" i="2"/>
  <c r="N287" i="2"/>
  <c r="J287" i="2"/>
  <c r="J290" i="2" s="1"/>
  <c r="Q287" i="2"/>
  <c r="M287" i="2"/>
  <c r="I287" i="2"/>
  <c r="T287" i="2"/>
  <c r="L287" i="2"/>
  <c r="S287" i="2"/>
  <c r="K287" i="2"/>
  <c r="V287" i="2" s="1"/>
  <c r="S315" i="2"/>
  <c r="O315" i="2"/>
  <c r="K315" i="2"/>
  <c r="P315" i="2"/>
  <c r="J315" i="2"/>
  <c r="T315" i="2"/>
  <c r="N315" i="2"/>
  <c r="I315" i="2"/>
  <c r="Q315" i="2"/>
  <c r="M315" i="2"/>
  <c r="I326" i="2"/>
  <c r="U425" i="2"/>
  <c r="L158" i="2"/>
  <c r="P158" i="2"/>
  <c r="L161" i="2"/>
  <c r="P161" i="2"/>
  <c r="K163" i="2"/>
  <c r="O163" i="2"/>
  <c r="S163" i="2"/>
  <c r="K166" i="2"/>
  <c r="O166" i="2"/>
  <c r="S166" i="2"/>
  <c r="R176" i="2"/>
  <c r="R179" i="2" s="1"/>
  <c r="N176" i="2"/>
  <c r="J176" i="2"/>
  <c r="M176" i="2"/>
  <c r="S176" i="2"/>
  <c r="L178" i="2"/>
  <c r="L181" i="2"/>
  <c r="S66" i="2"/>
  <c r="O66" i="2"/>
  <c r="K66" i="2"/>
  <c r="V66" i="2" s="1"/>
  <c r="M66" i="2"/>
  <c r="R66" i="2"/>
  <c r="R188" i="2"/>
  <c r="R189" i="2" s="1"/>
  <c r="N188" i="2"/>
  <c r="J188" i="2"/>
  <c r="M188" i="2"/>
  <c r="S188" i="2"/>
  <c r="L75" i="2"/>
  <c r="L198" i="2"/>
  <c r="L203" i="2"/>
  <c r="S119" i="2"/>
  <c r="O119" i="2"/>
  <c r="K119" i="2"/>
  <c r="M119" i="2"/>
  <c r="M122" i="2" s="1"/>
  <c r="R119" i="2"/>
  <c r="Q208" i="2"/>
  <c r="Q209" i="2" s="1"/>
  <c r="M208" i="2"/>
  <c r="I208" i="2"/>
  <c r="N208" i="2"/>
  <c r="S208" i="2"/>
  <c r="Q211" i="2"/>
  <c r="M211" i="2"/>
  <c r="I211" i="2"/>
  <c r="N211" i="2"/>
  <c r="S211" i="2"/>
  <c r="L221" i="2"/>
  <c r="R226" i="2"/>
  <c r="N226" i="2"/>
  <c r="J226" i="2"/>
  <c r="M226" i="2"/>
  <c r="S226" i="2"/>
  <c r="L228" i="2"/>
  <c r="L130" i="2"/>
  <c r="S143" i="2"/>
  <c r="O143" i="2"/>
  <c r="K143" i="2"/>
  <c r="V143" i="2" s="1"/>
  <c r="M143" i="2"/>
  <c r="R143" i="2"/>
  <c r="L235" i="2"/>
  <c r="S248" i="2"/>
  <c r="O248" i="2"/>
  <c r="K248" i="2"/>
  <c r="M248" i="2"/>
  <c r="R248" i="2"/>
  <c r="L259" i="2"/>
  <c r="Q263" i="2"/>
  <c r="M263" i="2"/>
  <c r="I263" i="2"/>
  <c r="N263" i="2"/>
  <c r="N264" i="2" s="1"/>
  <c r="S263" i="2"/>
  <c r="L274" i="2"/>
  <c r="S292" i="2"/>
  <c r="O292" i="2"/>
  <c r="K292" i="2"/>
  <c r="M292" i="2"/>
  <c r="R292" i="2"/>
  <c r="L298" i="2"/>
  <c r="Q302" i="2"/>
  <c r="M302" i="2"/>
  <c r="I302" i="2"/>
  <c r="N302" i="2"/>
  <c r="S302" i="2"/>
  <c r="L313" i="2"/>
  <c r="S331" i="2"/>
  <c r="O331" i="2"/>
  <c r="K331" i="2"/>
  <c r="M331" i="2"/>
  <c r="R331" i="2"/>
  <c r="L342" i="2"/>
  <c r="Q346" i="2"/>
  <c r="M346" i="2"/>
  <c r="I346" i="2"/>
  <c r="N346" i="2"/>
  <c r="S346" i="2"/>
  <c r="L357" i="2"/>
  <c r="S243" i="2"/>
  <c r="O243" i="2"/>
  <c r="K243" i="2"/>
  <c r="M243" i="2"/>
  <c r="M246" i="2" s="1"/>
  <c r="R243" i="2"/>
  <c r="Q256" i="2"/>
  <c r="Q257" i="2" s="1"/>
  <c r="M256" i="2"/>
  <c r="I256" i="2"/>
  <c r="N256" i="2"/>
  <c r="S256" i="2"/>
  <c r="Q265" i="2"/>
  <c r="M265" i="2"/>
  <c r="I265" i="2"/>
  <c r="N265" i="2"/>
  <c r="S265" i="2"/>
  <c r="S380" i="2"/>
  <c r="O380" i="2"/>
  <c r="K380" i="2"/>
  <c r="R380" i="2"/>
  <c r="N380" i="2"/>
  <c r="J380" i="2"/>
  <c r="P380" i="2"/>
  <c r="R387" i="2"/>
  <c r="N387" i="2"/>
  <c r="N388" i="2" s="1"/>
  <c r="J387" i="2"/>
  <c r="Q387" i="2"/>
  <c r="L387" i="2"/>
  <c r="P387" i="2"/>
  <c r="K387" i="2"/>
  <c r="V387" i="2" s="1"/>
  <c r="S387" i="2"/>
  <c r="S404" i="2"/>
  <c r="N404" i="2"/>
  <c r="I404" i="2"/>
  <c r="O404" i="2"/>
  <c r="M404" i="2"/>
  <c r="R404" i="2"/>
  <c r="K404" i="2"/>
  <c r="S548" i="2"/>
  <c r="O548" i="2"/>
  <c r="O549" i="2" s="1"/>
  <c r="K548" i="2"/>
  <c r="R548" i="2"/>
  <c r="N548" i="2"/>
  <c r="J548" i="2"/>
  <c r="M548" i="2"/>
  <c r="T548" i="2"/>
  <c r="L548" i="2"/>
  <c r="Q548" i="2"/>
  <c r="P548" i="2"/>
  <c r="I548" i="2"/>
  <c r="L163" i="2"/>
  <c r="P163" i="2"/>
  <c r="L166" i="2"/>
  <c r="P166" i="2"/>
  <c r="Q178" i="2"/>
  <c r="M178" i="2"/>
  <c r="I178" i="2"/>
  <c r="N178" i="2"/>
  <c r="S178" i="2"/>
  <c r="Q181" i="2"/>
  <c r="M181" i="2"/>
  <c r="M184" i="2" s="1"/>
  <c r="I181" i="2"/>
  <c r="N181" i="2"/>
  <c r="S181" i="2"/>
  <c r="R75" i="2"/>
  <c r="N75" i="2"/>
  <c r="J75" i="2"/>
  <c r="J78" i="2" s="1"/>
  <c r="M75" i="2"/>
  <c r="S75" i="2"/>
  <c r="S198" i="2"/>
  <c r="O198" i="2"/>
  <c r="K198" i="2"/>
  <c r="M198" i="2"/>
  <c r="R198" i="2"/>
  <c r="R203" i="2"/>
  <c r="R204" i="2" s="1"/>
  <c r="N203" i="2"/>
  <c r="J203" i="2"/>
  <c r="M203" i="2"/>
  <c r="S203" i="2"/>
  <c r="S221" i="2"/>
  <c r="O221" i="2"/>
  <c r="K221" i="2"/>
  <c r="V221" i="2" s="1"/>
  <c r="M221" i="2"/>
  <c r="R221" i="2"/>
  <c r="Q228" i="2"/>
  <c r="M228" i="2"/>
  <c r="I228" i="2"/>
  <c r="N228" i="2"/>
  <c r="S228" i="2"/>
  <c r="Q130" i="2"/>
  <c r="M130" i="2"/>
  <c r="I130" i="2"/>
  <c r="N130" i="2"/>
  <c r="S130" i="2"/>
  <c r="Q235" i="2"/>
  <c r="M235" i="2"/>
  <c r="I235" i="2"/>
  <c r="N235" i="2"/>
  <c r="S235" i="2"/>
  <c r="S259" i="2"/>
  <c r="O259" i="2"/>
  <c r="K259" i="2"/>
  <c r="V259" i="2" s="1"/>
  <c r="M259" i="2"/>
  <c r="R259" i="2"/>
  <c r="Q274" i="2"/>
  <c r="M274" i="2"/>
  <c r="I274" i="2"/>
  <c r="N274" i="2"/>
  <c r="S274" i="2"/>
  <c r="S298" i="2"/>
  <c r="O298" i="2"/>
  <c r="K298" i="2"/>
  <c r="M298" i="2"/>
  <c r="R298" i="2"/>
  <c r="Q313" i="2"/>
  <c r="M313" i="2"/>
  <c r="I313" i="2"/>
  <c r="N313" i="2"/>
  <c r="S313" i="2"/>
  <c r="S342" i="2"/>
  <c r="O342" i="2"/>
  <c r="K342" i="2"/>
  <c r="V342" i="2" s="1"/>
  <c r="M342" i="2"/>
  <c r="R342" i="2"/>
  <c r="Q357" i="2"/>
  <c r="M357" i="2"/>
  <c r="I357" i="2"/>
  <c r="N357" i="2"/>
  <c r="S357" i="2"/>
  <c r="S377" i="2"/>
  <c r="O377" i="2"/>
  <c r="K377" i="2"/>
  <c r="R377" i="2"/>
  <c r="R378" i="2" s="1"/>
  <c r="N377" i="2"/>
  <c r="J377" i="2"/>
  <c r="P377" i="2"/>
  <c r="S372" i="2"/>
  <c r="S373" i="2" s="1"/>
  <c r="O372" i="2"/>
  <c r="K372" i="2"/>
  <c r="Q372" i="2"/>
  <c r="L372" i="2"/>
  <c r="N372" i="2"/>
  <c r="S395" i="2"/>
  <c r="O395" i="2"/>
  <c r="K395" i="2"/>
  <c r="T395" i="2"/>
  <c r="N395" i="2"/>
  <c r="I395" i="2"/>
  <c r="P395" i="2"/>
  <c r="R400" i="2"/>
  <c r="N400" i="2"/>
  <c r="J400" i="2"/>
  <c r="P400" i="2"/>
  <c r="K400" i="2"/>
  <c r="V400" i="2" s="1"/>
  <c r="O400" i="2"/>
  <c r="R455" i="2"/>
  <c r="N455" i="2"/>
  <c r="J455" i="2"/>
  <c r="P455" i="2"/>
  <c r="K455" i="2"/>
  <c r="T455" i="2"/>
  <c r="O455" i="2"/>
  <c r="I455" i="2"/>
  <c r="S455" i="2"/>
  <c r="R477" i="2"/>
  <c r="N477" i="2"/>
  <c r="J477" i="2"/>
  <c r="P477" i="2"/>
  <c r="K477" i="2"/>
  <c r="T477" i="2"/>
  <c r="O477" i="2"/>
  <c r="I477" i="2"/>
  <c r="S477" i="2"/>
  <c r="R494" i="2"/>
  <c r="N494" i="2"/>
  <c r="J494" i="2"/>
  <c r="P494" i="2"/>
  <c r="K494" i="2"/>
  <c r="T494" i="2"/>
  <c r="O494" i="2"/>
  <c r="I494" i="2"/>
  <c r="S494" i="2"/>
  <c r="R406" i="2"/>
  <c r="N406" i="2"/>
  <c r="J406" i="2"/>
  <c r="P406" i="2"/>
  <c r="K406" i="2"/>
  <c r="T406" i="2"/>
  <c r="O406" i="2"/>
  <c r="I406" i="2"/>
  <c r="S406" i="2"/>
  <c r="Q523" i="2"/>
  <c r="I523" i="2"/>
  <c r="S523" i="2"/>
  <c r="R536" i="2"/>
  <c r="N536" i="2"/>
  <c r="J536" i="2"/>
  <c r="Q536" i="2"/>
  <c r="Q539" i="2" s="1"/>
  <c r="M536" i="2"/>
  <c r="I536" i="2"/>
  <c r="T536" i="2"/>
  <c r="L536" i="2"/>
  <c r="P536" i="2"/>
  <c r="O536" i="2"/>
  <c r="R599" i="2"/>
  <c r="N599" i="2"/>
  <c r="J599" i="2"/>
  <c r="Q599" i="2"/>
  <c r="M599" i="2"/>
  <c r="I599" i="2"/>
  <c r="T599" i="2"/>
  <c r="L599" i="2"/>
  <c r="S599" i="2"/>
  <c r="K599" i="2"/>
  <c r="P599" i="2"/>
  <c r="O599" i="2"/>
  <c r="L183" i="2"/>
  <c r="P183" i="2"/>
  <c r="P184" i="2" s="1"/>
  <c r="L64" i="2"/>
  <c r="P64" i="2"/>
  <c r="L193" i="2"/>
  <c r="P193" i="2"/>
  <c r="L196" i="2"/>
  <c r="P196" i="2"/>
  <c r="P199" i="2" s="1"/>
  <c r="L99" i="2"/>
  <c r="P99" i="2"/>
  <c r="L108" i="2"/>
  <c r="P108" i="2"/>
  <c r="L213" i="2"/>
  <c r="P213" i="2"/>
  <c r="L216" i="2"/>
  <c r="P216" i="2"/>
  <c r="L132" i="2"/>
  <c r="P132" i="2"/>
  <c r="L141" i="2"/>
  <c r="P141" i="2"/>
  <c r="L267" i="2"/>
  <c r="P267" i="2"/>
  <c r="L276" i="2"/>
  <c r="P276" i="2"/>
  <c r="K278" i="2"/>
  <c r="O278" i="2"/>
  <c r="S278" i="2"/>
  <c r="L289" i="2"/>
  <c r="P289" i="2"/>
  <c r="P290" i="2" s="1"/>
  <c r="L304" i="2"/>
  <c r="P304" i="2"/>
  <c r="K306" i="2"/>
  <c r="O306" i="2"/>
  <c r="S306" i="2"/>
  <c r="L317" i="2"/>
  <c r="S385" i="2"/>
  <c r="O385" i="2"/>
  <c r="K385" i="2"/>
  <c r="V385" i="2" s="1"/>
  <c r="M385" i="2"/>
  <c r="R385" i="2"/>
  <c r="Q361" i="2"/>
  <c r="M361" i="2"/>
  <c r="I361" i="2"/>
  <c r="N361" i="2"/>
  <c r="S361" i="2"/>
  <c r="Q390" i="2"/>
  <c r="M390" i="2"/>
  <c r="I390" i="2"/>
  <c r="N390" i="2"/>
  <c r="S390" i="2"/>
  <c r="I372" i="2"/>
  <c r="P372" i="2"/>
  <c r="J395" i="2"/>
  <c r="Q395" i="2"/>
  <c r="I400" i="2"/>
  <c r="Q400" i="2"/>
  <c r="T415" i="2"/>
  <c r="M422" i="2"/>
  <c r="S426" i="2"/>
  <c r="N426" i="2"/>
  <c r="I426" i="2"/>
  <c r="R433" i="2"/>
  <c r="N433" i="2"/>
  <c r="J433" i="2"/>
  <c r="P433" i="2"/>
  <c r="K433" i="2"/>
  <c r="V433" i="2" s="1"/>
  <c r="O433" i="2"/>
  <c r="L455" i="2"/>
  <c r="L477" i="2"/>
  <c r="L494" i="2"/>
  <c r="L406" i="2"/>
  <c r="S531" i="2"/>
  <c r="S534" i="2" s="1"/>
  <c r="O531" i="2"/>
  <c r="K531" i="2"/>
  <c r="V531" i="2" s="1"/>
  <c r="R531" i="2"/>
  <c r="N531" i="2"/>
  <c r="J531" i="2"/>
  <c r="Q531" i="2"/>
  <c r="I531" i="2"/>
  <c r="M531" i="2"/>
  <c r="L531" i="2"/>
  <c r="K536" i="2"/>
  <c r="V536" i="2" s="1"/>
  <c r="L278" i="2"/>
  <c r="P278" i="2"/>
  <c r="L306" i="2"/>
  <c r="P306" i="2"/>
  <c r="R317" i="2"/>
  <c r="N317" i="2"/>
  <c r="J317" i="2"/>
  <c r="M317" i="2"/>
  <c r="V317" i="2" s="1"/>
  <c r="S317" i="2"/>
  <c r="J372" i="2"/>
  <c r="R372" i="2"/>
  <c r="L395" i="2"/>
  <c r="R395" i="2"/>
  <c r="L400" i="2"/>
  <c r="S400" i="2"/>
  <c r="T404" i="2"/>
  <c r="S415" i="2"/>
  <c r="N415" i="2"/>
  <c r="I415" i="2"/>
  <c r="R422" i="2"/>
  <c r="N422" i="2"/>
  <c r="J422" i="2"/>
  <c r="P422" i="2"/>
  <c r="K422" i="2"/>
  <c r="V422" i="2" s="1"/>
  <c r="O422" i="2"/>
  <c r="R444" i="2"/>
  <c r="N444" i="2"/>
  <c r="J444" i="2"/>
  <c r="P444" i="2"/>
  <c r="K444" i="2"/>
  <c r="T444" i="2"/>
  <c r="O444" i="2"/>
  <c r="I444" i="2"/>
  <c r="S444" i="2"/>
  <c r="M455" i="2"/>
  <c r="R466" i="2"/>
  <c r="N466" i="2"/>
  <c r="J466" i="2"/>
  <c r="P466" i="2"/>
  <c r="K466" i="2"/>
  <c r="V466" i="2" s="1"/>
  <c r="T466" i="2"/>
  <c r="O466" i="2"/>
  <c r="I466" i="2"/>
  <c r="S466" i="2"/>
  <c r="M477" i="2"/>
  <c r="R483" i="2"/>
  <c r="N483" i="2"/>
  <c r="J483" i="2"/>
  <c r="P483" i="2"/>
  <c r="K483" i="2"/>
  <c r="T483" i="2"/>
  <c r="O483" i="2"/>
  <c r="I483" i="2"/>
  <c r="S483" i="2"/>
  <c r="M494" i="2"/>
  <c r="R505" i="2"/>
  <c r="N505" i="2"/>
  <c r="J505" i="2"/>
  <c r="P505" i="2"/>
  <c r="K505" i="2"/>
  <c r="T505" i="2"/>
  <c r="O505" i="2"/>
  <c r="I505" i="2"/>
  <c r="S505" i="2"/>
  <c r="M406" i="2"/>
  <c r="J523" i="2"/>
  <c r="R533" i="2"/>
  <c r="N533" i="2"/>
  <c r="J533" i="2"/>
  <c r="Q533" i="2"/>
  <c r="M533" i="2"/>
  <c r="I533" i="2"/>
  <c r="O533" i="2"/>
  <c r="L533" i="2"/>
  <c r="T533" i="2"/>
  <c r="K533" i="2"/>
  <c r="V533" i="2" s="1"/>
  <c r="S536" i="2"/>
  <c r="S543" i="2"/>
  <c r="O543" i="2"/>
  <c r="K543" i="2"/>
  <c r="R543" i="2"/>
  <c r="N543" i="2"/>
  <c r="N544" i="2" s="1"/>
  <c r="J543" i="2"/>
  <c r="J544" i="2" s="1"/>
  <c r="M543" i="2"/>
  <c r="T543" i="2"/>
  <c r="L543" i="2"/>
  <c r="P543" i="2"/>
  <c r="I543" i="2"/>
  <c r="Q408" i="2"/>
  <c r="Q409" i="2" s="1"/>
  <c r="M408" i="2"/>
  <c r="I408" i="2"/>
  <c r="N408" i="2"/>
  <c r="S408" i="2"/>
  <c r="Q516" i="2"/>
  <c r="Q519" i="2" s="1"/>
  <c r="M516" i="2"/>
  <c r="I516" i="2"/>
  <c r="N516" i="2"/>
  <c r="S516" i="2"/>
  <c r="T523" i="2"/>
  <c r="N430" i="2"/>
  <c r="M430" i="2"/>
  <c r="R553" i="2"/>
  <c r="N553" i="2"/>
  <c r="J553" i="2"/>
  <c r="Q553" i="2"/>
  <c r="M553" i="2"/>
  <c r="I553" i="2"/>
  <c r="T553" i="2"/>
  <c r="L553" i="2"/>
  <c r="S553" i="2"/>
  <c r="K553" i="2"/>
  <c r="I437" i="2"/>
  <c r="N437" i="2"/>
  <c r="I448" i="2"/>
  <c r="N448" i="2"/>
  <c r="I459" i="2"/>
  <c r="N459" i="2"/>
  <c r="I470" i="2"/>
  <c r="N470" i="2"/>
  <c r="I481" i="2"/>
  <c r="N481" i="2"/>
  <c r="I487" i="2"/>
  <c r="N487" i="2"/>
  <c r="I498" i="2"/>
  <c r="N498" i="2"/>
  <c r="I509" i="2"/>
  <c r="N509" i="2"/>
  <c r="J408" i="2"/>
  <c r="O408" i="2"/>
  <c r="T408" i="2"/>
  <c r="J516" i="2"/>
  <c r="O516" i="2"/>
  <c r="T516" i="2"/>
  <c r="R441" i="2"/>
  <c r="N441" i="2"/>
  <c r="J441" i="2"/>
  <c r="Q441" i="2"/>
  <c r="M441" i="2"/>
  <c r="M442" i="2" s="1"/>
  <c r="I441" i="2"/>
  <c r="T441" i="2"/>
  <c r="L441" i="2"/>
  <c r="S441" i="2"/>
  <c r="K441" i="2"/>
  <c r="O553" i="2"/>
  <c r="S565" i="2"/>
  <c r="O565" i="2"/>
  <c r="P565" i="2"/>
  <c r="K565" i="2"/>
  <c r="T565" i="2"/>
  <c r="N565" i="2"/>
  <c r="J565" i="2"/>
  <c r="M565" i="2"/>
  <c r="L565" i="2"/>
  <c r="Q565" i="2"/>
  <c r="I565" i="2"/>
  <c r="Q572" i="2"/>
  <c r="M572" i="2"/>
  <c r="I572" i="2"/>
  <c r="P572" i="2"/>
  <c r="K572" i="2"/>
  <c r="T572" i="2"/>
  <c r="O572" i="2"/>
  <c r="J572" i="2"/>
  <c r="N572" i="2"/>
  <c r="L572" i="2"/>
  <c r="S572" i="2"/>
  <c r="R572" i="2"/>
  <c r="L339" i="2"/>
  <c r="P339" i="2"/>
  <c r="L348" i="2"/>
  <c r="P348" i="2"/>
  <c r="L392" i="2"/>
  <c r="P392" i="2"/>
  <c r="P393" i="2" s="1"/>
  <c r="L370" i="2"/>
  <c r="P370" i="2"/>
  <c r="L404" i="2"/>
  <c r="P404" i="2"/>
  <c r="L415" i="2"/>
  <c r="P415" i="2"/>
  <c r="L426" i="2"/>
  <c r="P426" i="2"/>
  <c r="L437" i="2"/>
  <c r="P437" i="2"/>
  <c r="L448" i="2"/>
  <c r="P448" i="2"/>
  <c r="L459" i="2"/>
  <c r="P459" i="2"/>
  <c r="L470" i="2"/>
  <c r="P470" i="2"/>
  <c r="L481" i="2"/>
  <c r="P481" i="2"/>
  <c r="L487" i="2"/>
  <c r="P487" i="2"/>
  <c r="L498" i="2"/>
  <c r="P498" i="2"/>
  <c r="L509" i="2"/>
  <c r="P509" i="2"/>
  <c r="L518" i="2"/>
  <c r="P518" i="2"/>
  <c r="Q521" i="2"/>
  <c r="M521" i="2"/>
  <c r="I521" i="2"/>
  <c r="N521" i="2"/>
  <c r="S521" i="2"/>
  <c r="S419" i="2"/>
  <c r="O419" i="2"/>
  <c r="K419" i="2"/>
  <c r="R419" i="2"/>
  <c r="N419" i="2"/>
  <c r="J419" i="2"/>
  <c r="P419" i="2"/>
  <c r="R450" i="2"/>
  <c r="R453" i="2" s="1"/>
  <c r="N450" i="2"/>
  <c r="J450" i="2"/>
  <c r="Q450" i="2"/>
  <c r="M450" i="2"/>
  <c r="I450" i="2"/>
  <c r="P450" i="2"/>
  <c r="R556" i="2"/>
  <c r="R559" i="2" s="1"/>
  <c r="N556" i="2"/>
  <c r="J556" i="2"/>
  <c r="Q556" i="2"/>
  <c r="M556" i="2"/>
  <c r="I556" i="2"/>
  <c r="P556" i="2"/>
  <c r="R511" i="2"/>
  <c r="N511" i="2"/>
  <c r="J511" i="2"/>
  <c r="Q511" i="2"/>
  <c r="M511" i="2"/>
  <c r="I511" i="2"/>
  <c r="T511" i="2"/>
  <c r="L511" i="2"/>
  <c r="S511" i="2"/>
  <c r="K511" i="2"/>
  <c r="S439" i="2"/>
  <c r="O439" i="2"/>
  <c r="K439" i="2"/>
  <c r="R439" i="2"/>
  <c r="N439" i="2"/>
  <c r="J439" i="2"/>
  <c r="P439" i="2"/>
  <c r="S551" i="2"/>
  <c r="O551" i="2"/>
  <c r="K551" i="2"/>
  <c r="R551" i="2"/>
  <c r="N551" i="2"/>
  <c r="N554" i="2" s="1"/>
  <c r="J551" i="2"/>
  <c r="P551" i="2"/>
  <c r="P554" i="2" s="1"/>
  <c r="R502" i="2"/>
  <c r="N502" i="2"/>
  <c r="J502" i="2"/>
  <c r="Q502" i="2"/>
  <c r="M502" i="2"/>
  <c r="M503" i="2" s="1"/>
  <c r="I502" i="2"/>
  <c r="O502" i="2"/>
  <c r="T502" i="2"/>
  <c r="L502" i="2"/>
  <c r="L523" i="2"/>
  <c r="P523" i="2"/>
  <c r="P524" i="2" s="1"/>
  <c r="L526" i="2"/>
  <c r="P526" i="2"/>
  <c r="K528" i="2"/>
  <c r="O528" i="2"/>
  <c r="O529" i="2" s="1"/>
  <c r="S528" i="2"/>
  <c r="K417" i="2"/>
  <c r="O417" i="2"/>
  <c r="S417" i="2"/>
  <c r="L538" i="2"/>
  <c r="P538" i="2"/>
  <c r="T538" i="2"/>
  <c r="L428" i="2"/>
  <c r="P428" i="2"/>
  <c r="T428" i="2"/>
  <c r="K430" i="2"/>
  <c r="O430" i="2"/>
  <c r="S430" i="2"/>
  <c r="K541" i="2"/>
  <c r="O541" i="2"/>
  <c r="S541" i="2"/>
  <c r="L452" i="2"/>
  <c r="P452" i="2"/>
  <c r="T452" i="2"/>
  <c r="T453" i="2" s="1"/>
  <c r="L461" i="2"/>
  <c r="V461" i="2" s="1"/>
  <c r="P461" i="2"/>
  <c r="T461" i="2"/>
  <c r="L558" i="2"/>
  <c r="P558" i="2"/>
  <c r="T558" i="2"/>
  <c r="L472" i="2"/>
  <c r="P472" i="2"/>
  <c r="T472" i="2"/>
  <c r="S474" i="2"/>
  <c r="O474" i="2"/>
  <c r="K474" i="2"/>
  <c r="M474" i="2"/>
  <c r="R474" i="2"/>
  <c r="S500" i="2"/>
  <c r="O500" i="2"/>
  <c r="K500" i="2"/>
  <c r="R500" i="2"/>
  <c r="N500" i="2"/>
  <c r="J500" i="2"/>
  <c r="P500" i="2"/>
  <c r="R580" i="2"/>
  <c r="N580" i="2"/>
  <c r="J580" i="2"/>
  <c r="Q580" i="2"/>
  <c r="M580" i="2"/>
  <c r="I580" i="2"/>
  <c r="O580" i="2"/>
  <c r="T580" i="2"/>
  <c r="L580" i="2"/>
  <c r="L528" i="2"/>
  <c r="P528" i="2"/>
  <c r="L417" i="2"/>
  <c r="P417" i="2"/>
  <c r="I538" i="2"/>
  <c r="M538" i="2"/>
  <c r="I428" i="2"/>
  <c r="M428" i="2"/>
  <c r="L430" i="2"/>
  <c r="P430" i="2"/>
  <c r="L541" i="2"/>
  <c r="P541" i="2"/>
  <c r="I452" i="2"/>
  <c r="M452" i="2"/>
  <c r="I461" i="2"/>
  <c r="M461" i="2"/>
  <c r="L463" i="2"/>
  <c r="P463" i="2"/>
  <c r="L546" i="2"/>
  <c r="P546" i="2"/>
  <c r="I558" i="2"/>
  <c r="M558" i="2"/>
  <c r="I472" i="2"/>
  <c r="M472" i="2"/>
  <c r="V472" i="2" s="1"/>
  <c r="I474" i="2"/>
  <c r="N474" i="2"/>
  <c r="T474" i="2"/>
  <c r="S491" i="2"/>
  <c r="O491" i="2"/>
  <c r="K491" i="2"/>
  <c r="R491" i="2"/>
  <c r="R492" i="2" s="1"/>
  <c r="N491" i="2"/>
  <c r="J491" i="2"/>
  <c r="P491" i="2"/>
  <c r="I500" i="2"/>
  <c r="Q500" i="2"/>
  <c r="K580" i="2"/>
  <c r="K489" i="2"/>
  <c r="O489" i="2"/>
  <c r="S489" i="2"/>
  <c r="L513" i="2"/>
  <c r="P513" i="2"/>
  <c r="T513" i="2"/>
  <c r="L561" i="2"/>
  <c r="P561" i="2"/>
  <c r="T561" i="2"/>
  <c r="S576" i="2"/>
  <c r="O576" i="2"/>
  <c r="K576" i="2"/>
  <c r="M576" i="2"/>
  <c r="R576" i="2"/>
  <c r="Q583" i="2"/>
  <c r="M583" i="2"/>
  <c r="I583" i="2"/>
  <c r="T583" i="2"/>
  <c r="P583" i="2"/>
  <c r="L583" i="2"/>
  <c r="O583" i="2"/>
  <c r="U586" i="2"/>
  <c r="S587" i="2"/>
  <c r="O587" i="2"/>
  <c r="K587" i="2"/>
  <c r="R587" i="2"/>
  <c r="N587" i="2"/>
  <c r="J587" i="2"/>
  <c r="P587" i="2"/>
  <c r="S578" i="2"/>
  <c r="O578" i="2"/>
  <c r="K578" i="2"/>
  <c r="R578" i="2"/>
  <c r="N578" i="2"/>
  <c r="J578" i="2"/>
  <c r="P578" i="2"/>
  <c r="L489" i="2"/>
  <c r="P489" i="2"/>
  <c r="M513" i="2"/>
  <c r="I561" i="2"/>
  <c r="M561" i="2"/>
  <c r="I576" i="2"/>
  <c r="N576" i="2"/>
  <c r="T576" i="2"/>
  <c r="J583" i="2"/>
  <c r="R583" i="2"/>
  <c r="I587" i="2"/>
  <c r="Q587" i="2"/>
  <c r="S569" i="2"/>
  <c r="O569" i="2"/>
  <c r="K569" i="2"/>
  <c r="R569" i="2"/>
  <c r="N569" i="2"/>
  <c r="J569" i="2"/>
  <c r="P569" i="2"/>
  <c r="I578" i="2"/>
  <c r="Q578" i="2"/>
  <c r="L594" i="2"/>
  <c r="P594" i="2"/>
  <c r="T594" i="2"/>
  <c r="L601" i="2"/>
  <c r="P601" i="2"/>
  <c r="T601" i="2"/>
  <c r="L589" i="2"/>
  <c r="P589" i="2"/>
  <c r="T589" i="2"/>
  <c r="I594" i="2"/>
  <c r="M594" i="2"/>
  <c r="L596" i="2"/>
  <c r="P596" i="2"/>
  <c r="L567" i="2"/>
  <c r="P567" i="2"/>
  <c r="I601" i="2"/>
  <c r="M601" i="2"/>
  <c r="I589" i="2"/>
  <c r="M589" i="2"/>
  <c r="L591" i="2"/>
  <c r="P591" i="2"/>
  <c r="V494" i="2" l="1"/>
  <c r="V591" i="2"/>
  <c r="V135" i="2"/>
  <c r="V546" i="2"/>
  <c r="V370" i="2"/>
  <c r="V502" i="2"/>
  <c r="V509" i="2"/>
  <c r="V228" i="2"/>
  <c r="V339" i="2"/>
  <c r="V500" i="2"/>
  <c r="V572" i="2"/>
  <c r="V565" i="2"/>
  <c r="V543" i="2"/>
  <c r="V505" i="2"/>
  <c r="V404" i="2"/>
  <c r="V166" i="2"/>
  <c r="V281" i="2"/>
  <c r="V132" i="2"/>
  <c r="V231" i="2"/>
  <c r="V206" i="2"/>
  <c r="V171" i="2"/>
  <c r="V487" i="2"/>
  <c r="K464" i="2"/>
  <c r="V463" i="2"/>
  <c r="V437" i="2"/>
  <c r="V173" i="2"/>
  <c r="V361" i="2"/>
  <c r="V408" i="2"/>
  <c r="V481" i="2"/>
  <c r="V348" i="2"/>
  <c r="K475" i="2"/>
  <c r="V474" i="2"/>
  <c r="V528" i="2"/>
  <c r="V419" i="2"/>
  <c r="V441" i="2"/>
  <c r="V553" i="2"/>
  <c r="V278" i="2"/>
  <c r="V477" i="2"/>
  <c r="V315" i="2"/>
  <c r="V359" i="2"/>
  <c r="V245" i="2"/>
  <c r="V252" i="2"/>
  <c r="V77" i="2"/>
  <c r="V254" i="2"/>
  <c r="V309" i="2"/>
  <c r="V97" i="2"/>
  <c r="V86" i="2"/>
  <c r="V106" i="2"/>
  <c r="V62" i="2"/>
  <c r="V148" i="2"/>
  <c r="V337" i="2"/>
  <c r="V102" i="2"/>
  <c r="V523" i="2"/>
  <c r="V158" i="2"/>
  <c r="V459" i="2"/>
  <c r="V390" i="2"/>
  <c r="V357" i="2"/>
  <c r="V183" i="2"/>
  <c r="V235" i="2"/>
  <c r="V538" i="2"/>
  <c r="V518" i="2"/>
  <c r="V188" i="2"/>
  <c r="V470" i="2"/>
  <c r="V448" i="2"/>
  <c r="V561" i="2"/>
  <c r="V578" i="2"/>
  <c r="V576" i="2"/>
  <c r="V580" i="2"/>
  <c r="V541" i="2"/>
  <c r="V417" i="2"/>
  <c r="V439" i="2"/>
  <c r="V483" i="2"/>
  <c r="V444" i="2"/>
  <c r="V306" i="2"/>
  <c r="N539" i="2"/>
  <c r="V455" i="2"/>
  <c r="V377" i="2"/>
  <c r="V298" i="2"/>
  <c r="V198" i="2"/>
  <c r="V243" i="2"/>
  <c r="V331" i="2"/>
  <c r="V292" i="2"/>
  <c r="V248" i="2"/>
  <c r="V320" i="2"/>
  <c r="V237" i="2"/>
  <c r="V285" i="2"/>
  <c r="V168" i="2"/>
  <c r="V156" i="2"/>
  <c r="V151" i="2"/>
  <c r="V411" i="2"/>
  <c r="V201" i="2"/>
  <c r="V146" i="2"/>
  <c r="V583" i="2"/>
  <c r="V181" i="2"/>
  <c r="V42" i="2"/>
  <c r="V521" i="2"/>
  <c r="V516" i="2"/>
  <c r="V75" i="2"/>
  <c r="V124" i="2"/>
  <c r="V203" i="2"/>
  <c r="V226" i="2"/>
  <c r="V99" i="2"/>
  <c r="V452" i="2"/>
  <c r="V289" i="2"/>
  <c r="V176" i="2"/>
  <c r="V216" i="2"/>
  <c r="V108" i="2"/>
  <c r="V304" i="2"/>
  <c r="V558" i="2"/>
  <c r="V211" i="2"/>
  <c r="V276" i="2"/>
  <c r="V587" i="2"/>
  <c r="V489" i="2"/>
  <c r="V491" i="2"/>
  <c r="V430" i="2"/>
  <c r="V511" i="2"/>
  <c r="V395" i="2"/>
  <c r="V548" i="2"/>
  <c r="V223" i="2"/>
  <c r="V335" i="2"/>
  <c r="V84" i="2"/>
  <c r="V263" i="2"/>
  <c r="V382" i="2"/>
  <c r="V80" i="2"/>
  <c r="V58" i="2"/>
  <c r="V428" i="2"/>
  <c r="V596" i="2"/>
  <c r="V392" i="2"/>
  <c r="V265" i="2"/>
  <c r="V153" i="2"/>
  <c r="V130" i="2"/>
  <c r="V569" i="2"/>
  <c r="V551" i="2"/>
  <c r="V406" i="2"/>
  <c r="V372" i="2"/>
  <c r="V380" i="2"/>
  <c r="V119" i="2"/>
  <c r="V163" i="2"/>
  <c r="V296" i="2"/>
  <c r="V121" i="2"/>
  <c r="V368" i="2"/>
  <c r="V353" i="2"/>
  <c r="V270" i="2"/>
  <c r="V191" i="2"/>
  <c r="V302" i="2"/>
  <c r="V110" i="2"/>
  <c r="V117" i="2"/>
  <c r="V95" i="2"/>
  <c r="V73" i="2"/>
  <c r="V55" i="2"/>
  <c r="V44" i="2"/>
  <c r="V350" i="2"/>
  <c r="V346" i="2"/>
  <c r="V218" i="2"/>
  <c r="V91" i="2"/>
  <c r="V69" i="2"/>
  <c r="V589" i="2"/>
  <c r="V567" i="2"/>
  <c r="V594" i="2"/>
  <c r="V513" i="2"/>
  <c r="V556" i="2"/>
  <c r="V415" i="2"/>
  <c r="V313" i="2"/>
  <c r="V213" i="2"/>
  <c r="V450" i="2"/>
  <c r="V526" i="2"/>
  <c r="V274" i="2"/>
  <c r="V193" i="2"/>
  <c r="V141" i="2"/>
  <c r="V53" i="2"/>
  <c r="V113" i="2"/>
  <c r="V267" i="2"/>
  <c r="V426" i="2"/>
  <c r="V208" i="2"/>
  <c r="V64" i="2"/>
  <c r="V178" i="2"/>
  <c r="V161" i="2"/>
  <c r="V601" i="2"/>
  <c r="V599" i="2"/>
  <c r="R297" i="2"/>
  <c r="O570" i="2"/>
  <c r="R602" i="2"/>
  <c r="L393" i="2"/>
  <c r="S510" i="2"/>
  <c r="T405" i="2"/>
  <c r="M549" i="2"/>
  <c r="M519" i="2"/>
  <c r="O358" i="2"/>
  <c r="Q482" i="2"/>
  <c r="J597" i="2"/>
  <c r="Q488" i="2"/>
  <c r="N566" i="2"/>
  <c r="R475" i="2"/>
  <c r="O427" i="2"/>
  <c r="P144" i="2"/>
  <c r="T67" i="2"/>
  <c r="J275" i="2"/>
  <c r="T209" i="2"/>
  <c r="S340" i="2"/>
  <c r="K453" i="2"/>
  <c r="N464" i="2"/>
  <c r="Q427" i="2"/>
  <c r="Q63" i="2"/>
  <c r="O514" i="2"/>
  <c r="N140" i="2"/>
  <c r="Q383" i="2"/>
  <c r="P336" i="2"/>
  <c r="T194" i="2"/>
  <c r="Q242" i="2"/>
  <c r="J184" i="2"/>
  <c r="S307" i="2"/>
  <c r="M96" i="2"/>
  <c r="O179" i="2"/>
  <c r="O184" i="2"/>
  <c r="L438" i="2"/>
  <c r="O566" i="2"/>
  <c r="N236" i="2"/>
  <c r="S133" i="2"/>
  <c r="S336" i="2"/>
  <c r="M169" i="2"/>
  <c r="R427" i="2"/>
  <c r="T140" i="2"/>
  <c r="S570" i="2"/>
  <c r="R519" i="2"/>
  <c r="S118" i="2"/>
  <c r="L303" i="2"/>
  <c r="L264" i="2"/>
  <c r="O140" i="2"/>
  <c r="R464" i="2"/>
  <c r="N290" i="2"/>
  <c r="N224" i="2"/>
  <c r="T336" i="2"/>
  <c r="K133" i="2"/>
  <c r="L286" i="2"/>
  <c r="Q286" i="2"/>
  <c r="J236" i="2"/>
  <c r="T438" i="2"/>
  <c r="J471" i="2"/>
  <c r="N442" i="2"/>
  <c r="J405" i="2"/>
  <c r="Q373" i="2"/>
  <c r="S164" i="2"/>
  <c r="R129" i="2"/>
  <c r="N340" i="2"/>
  <c r="P204" i="2"/>
  <c r="N268" i="2"/>
  <c r="T290" i="2"/>
  <c r="T347" i="2"/>
  <c r="T581" i="2"/>
  <c r="J514" i="2"/>
  <c r="R566" i="2"/>
  <c r="Q592" i="2"/>
  <c r="S199" i="2"/>
  <c r="Q264" i="2"/>
  <c r="Q290" i="2"/>
  <c r="J362" i="2"/>
  <c r="O325" i="2"/>
  <c r="O257" i="2"/>
  <c r="J351" i="2"/>
  <c r="I492" i="2"/>
  <c r="T229" i="2"/>
  <c r="P566" i="2"/>
  <c r="J492" i="2"/>
  <c r="M499" i="2"/>
  <c r="O405" i="2"/>
  <c r="N358" i="2"/>
  <c r="R264" i="2"/>
  <c r="Q549" i="2"/>
  <c r="S297" i="2"/>
  <c r="P224" i="2"/>
  <c r="R362" i="2"/>
  <c r="M325" i="2"/>
  <c r="R169" i="2"/>
  <c r="M111" i="2"/>
  <c r="T63" i="2"/>
  <c r="M159" i="2"/>
  <c r="J85" i="2"/>
  <c r="M351" i="2"/>
  <c r="P347" i="2"/>
  <c r="Q219" i="2"/>
  <c r="Q45" i="2"/>
  <c r="T96" i="2"/>
  <c r="T144" i="2"/>
  <c r="J214" i="2"/>
  <c r="Q438" i="2"/>
  <c r="L492" i="2"/>
  <c r="O111" i="2"/>
  <c r="O219" i="2"/>
  <c r="Q85" i="2"/>
  <c r="R214" i="2"/>
  <c r="Q149" i="2"/>
  <c r="S588" i="2"/>
  <c r="P549" i="2"/>
  <c r="P420" i="2"/>
  <c r="T559" i="2"/>
  <c r="S529" i="2"/>
  <c r="L318" i="2"/>
  <c r="N184" i="2"/>
  <c r="N549" i="2"/>
  <c r="P56" i="2"/>
  <c r="T297" i="2"/>
  <c r="J253" i="2"/>
  <c r="P257" i="2"/>
  <c r="P314" i="2"/>
  <c r="T303" i="2"/>
  <c r="Q475" i="2"/>
  <c r="Q464" i="2"/>
  <c r="Q529" i="2"/>
  <c r="Q460" i="2"/>
  <c r="K229" i="2"/>
  <c r="K179" i="2"/>
  <c r="Q442" i="2"/>
  <c r="Q405" i="2"/>
  <c r="L111" i="2"/>
  <c r="L67" i="2"/>
  <c r="R409" i="2"/>
  <c r="L347" i="2"/>
  <c r="S214" i="2"/>
  <c r="Q214" i="2"/>
  <c r="Q325" i="2"/>
  <c r="R275" i="2"/>
  <c r="R340" i="2"/>
  <c r="I149" i="2"/>
  <c r="Q492" i="2"/>
  <c r="I529" i="2"/>
  <c r="Q279" i="2"/>
  <c r="I438" i="2"/>
  <c r="N602" i="2"/>
  <c r="R499" i="2"/>
  <c r="S184" i="2"/>
  <c r="K67" i="2"/>
  <c r="L253" i="2"/>
  <c r="O369" i="2"/>
  <c r="T149" i="2"/>
  <c r="S107" i="2"/>
  <c r="S85" i="2"/>
  <c r="S63" i="2"/>
  <c r="M378" i="2"/>
  <c r="R524" i="2"/>
  <c r="T268" i="2"/>
  <c r="J566" i="2"/>
  <c r="O431" i="2"/>
  <c r="L510" i="2"/>
  <c r="P133" i="2"/>
  <c r="N570" i="2"/>
  <c r="N475" i="2"/>
  <c r="J519" i="2"/>
  <c r="M133" i="2"/>
  <c r="Q179" i="2"/>
  <c r="P275" i="2"/>
  <c r="T100" i="2"/>
  <c r="M100" i="2"/>
  <c r="J416" i="2"/>
  <c r="M383" i="2"/>
  <c r="O592" i="2"/>
  <c r="K559" i="2"/>
  <c r="K214" i="2"/>
  <c r="R184" i="2"/>
  <c r="Q471" i="2"/>
  <c r="I307" i="2"/>
  <c r="N253" i="2"/>
  <c r="O373" i="2"/>
  <c r="I164" i="2"/>
  <c r="L453" i="2"/>
  <c r="S431" i="2"/>
  <c r="J329" i="2"/>
  <c r="N383" i="2"/>
  <c r="S383" i="2"/>
  <c r="P246" i="2"/>
  <c r="P514" i="2"/>
  <c r="L471" i="2"/>
  <c r="T499" i="2"/>
  <c r="O224" i="2"/>
  <c r="Q369" i="2"/>
  <c r="O56" i="2"/>
  <c r="O174" i="2"/>
  <c r="R159" i="2"/>
  <c r="J219" i="2"/>
  <c r="S96" i="2"/>
  <c r="K549" i="2"/>
  <c r="I554" i="2"/>
  <c r="N194" i="2"/>
  <c r="P286" i="2"/>
  <c r="J122" i="2"/>
  <c r="R514" i="2"/>
  <c r="T524" i="2"/>
  <c r="T534" i="2"/>
  <c r="R398" i="2"/>
  <c r="L409" i="2"/>
  <c r="O438" i="2"/>
  <c r="S378" i="2"/>
  <c r="Q133" i="2"/>
  <c r="N78" i="2"/>
  <c r="P169" i="2"/>
  <c r="L388" i="2"/>
  <c r="L297" i="2"/>
  <c r="P362" i="2"/>
  <c r="M286" i="2"/>
  <c r="O129" i="2"/>
  <c r="L154" i="2"/>
  <c r="Q351" i="2"/>
  <c r="N149" i="2"/>
  <c r="K592" i="2"/>
  <c r="Q597" i="2"/>
  <c r="O464" i="2"/>
  <c r="T184" i="2"/>
  <c r="Q499" i="2"/>
  <c r="T199" i="2"/>
  <c r="T159" i="2"/>
  <c r="J453" i="2"/>
  <c r="L351" i="2"/>
  <c r="T488" i="2"/>
  <c r="R438" i="2"/>
  <c r="M199" i="2"/>
  <c r="O164" i="2"/>
  <c r="T358" i="2"/>
  <c r="L122" i="2"/>
  <c r="N169" i="2"/>
  <c r="T111" i="2"/>
  <c r="P264" i="2"/>
  <c r="K56" i="2"/>
  <c r="T174" i="2"/>
  <c r="L373" i="2"/>
  <c r="T592" i="2"/>
  <c r="N420" i="2"/>
  <c r="Q554" i="2"/>
  <c r="O510" i="2"/>
  <c r="S449" i="2"/>
  <c r="R373" i="2"/>
  <c r="J398" i="2"/>
  <c r="J549" i="2"/>
  <c r="O246" i="2"/>
  <c r="T246" i="2"/>
  <c r="P209" i="2"/>
  <c r="N85" i="2"/>
  <c r="Q204" i="2"/>
  <c r="S464" i="2"/>
  <c r="T529" i="2"/>
  <c r="T279" i="2"/>
  <c r="R164" i="2"/>
  <c r="Q199" i="2"/>
  <c r="P503" i="2"/>
  <c r="P442" i="2"/>
  <c r="N559" i="2"/>
  <c r="L554" i="2"/>
  <c r="L398" i="2"/>
  <c r="S602" i="2"/>
  <c r="T482" i="2"/>
  <c r="J460" i="2"/>
  <c r="R347" i="2"/>
  <c r="I179" i="2"/>
  <c r="Q303" i="2"/>
  <c r="R144" i="2"/>
  <c r="L224" i="2"/>
  <c r="R290" i="2"/>
  <c r="J224" i="2"/>
  <c r="L362" i="2"/>
  <c r="R329" i="2"/>
  <c r="Q297" i="2"/>
  <c r="O242" i="2"/>
  <c r="M242" i="2"/>
  <c r="Q194" i="2"/>
  <c r="T189" i="2"/>
  <c r="O189" i="2"/>
  <c r="R154" i="2"/>
  <c r="S154" i="2"/>
  <c r="R118" i="2"/>
  <c r="O204" i="2"/>
  <c r="S592" i="2"/>
  <c r="M164" i="2"/>
  <c r="K393" i="2"/>
  <c r="J268" i="2"/>
  <c r="Q164" i="2"/>
  <c r="Q154" i="2"/>
  <c r="Q378" i="2"/>
  <c r="R307" i="2"/>
  <c r="J303" i="2"/>
  <c r="M307" i="2"/>
  <c r="N519" i="2"/>
  <c r="R449" i="2"/>
  <c r="N393" i="2"/>
  <c r="S482" i="2"/>
  <c r="N373" i="2"/>
  <c r="J378" i="2"/>
  <c r="M347" i="2"/>
  <c r="M264" i="2"/>
  <c r="P383" i="2"/>
  <c r="N303" i="2"/>
  <c r="N56" i="2"/>
  <c r="T169" i="2"/>
  <c r="R358" i="2"/>
  <c r="O314" i="2"/>
  <c r="S329" i="2"/>
  <c r="N111" i="2"/>
  <c r="Q111" i="2"/>
  <c r="P45" i="2"/>
  <c r="R107" i="2"/>
  <c r="L383" i="2"/>
  <c r="I129" i="2"/>
  <c r="Q107" i="2"/>
  <c r="R544" i="2"/>
  <c r="I420" i="2"/>
  <c r="M449" i="2"/>
  <c r="R279" i="2"/>
  <c r="S438" i="2"/>
  <c r="N297" i="2"/>
  <c r="N336" i="2"/>
  <c r="J264" i="2"/>
  <c r="J144" i="2"/>
  <c r="O544" i="2"/>
  <c r="Q577" i="2"/>
  <c r="M581" i="2"/>
  <c r="T464" i="2"/>
  <c r="T471" i="2"/>
  <c r="J373" i="2"/>
  <c r="S279" i="2"/>
  <c r="S549" i="2"/>
  <c r="O383" i="2"/>
  <c r="R253" i="2"/>
  <c r="M56" i="2"/>
  <c r="Q246" i="2"/>
  <c r="J257" i="2"/>
  <c r="O100" i="2"/>
  <c r="Q189" i="2"/>
  <c r="R416" i="2"/>
  <c r="L56" i="2"/>
  <c r="J118" i="2"/>
  <c r="N107" i="2"/>
  <c r="Q340" i="2"/>
  <c r="Q118" i="2"/>
  <c r="J464" i="2"/>
  <c r="S559" i="2"/>
  <c r="J431" i="2"/>
  <c r="I154" i="2"/>
  <c r="O290" i="2"/>
  <c r="M588" i="2"/>
  <c r="S566" i="2"/>
  <c r="R482" i="2"/>
  <c r="S246" i="2"/>
  <c r="I347" i="2"/>
  <c r="O122" i="2"/>
  <c r="M67" i="2"/>
  <c r="Q318" i="2"/>
  <c r="S56" i="2"/>
  <c r="P329" i="2"/>
  <c r="J246" i="2"/>
  <c r="J209" i="2"/>
  <c r="O416" i="2"/>
  <c r="Q159" i="2"/>
  <c r="J107" i="2"/>
  <c r="I351" i="2"/>
  <c r="R149" i="2"/>
  <c r="M492" i="2"/>
  <c r="Q67" i="2"/>
  <c r="Q431" i="2"/>
  <c r="J393" i="2"/>
  <c r="L588" i="2"/>
  <c r="L442" i="2"/>
  <c r="J510" i="2"/>
  <c r="O471" i="2"/>
  <c r="J581" i="2"/>
  <c r="O581" i="2"/>
  <c r="L566" i="2"/>
  <c r="M475" i="2"/>
  <c r="M464" i="2"/>
  <c r="T503" i="2"/>
  <c r="S514" i="2"/>
  <c r="M544" i="2"/>
  <c r="J438" i="2"/>
  <c r="L199" i="2"/>
  <c r="R460" i="2"/>
  <c r="R224" i="2"/>
  <c r="S224" i="2"/>
  <c r="M78" i="2"/>
  <c r="P318" i="2"/>
  <c r="T122" i="2"/>
  <c r="L329" i="2"/>
  <c r="J358" i="2"/>
  <c r="N96" i="2"/>
  <c r="R85" i="2"/>
  <c r="T74" i="2"/>
  <c r="Q96" i="2"/>
  <c r="Q74" i="2"/>
  <c r="Q510" i="2"/>
  <c r="P179" i="2"/>
  <c r="K519" i="2"/>
  <c r="O393" i="2"/>
  <c r="M592" i="2"/>
  <c r="J570" i="2"/>
  <c r="S581" i="2"/>
  <c r="P577" i="2"/>
  <c r="I442" i="2"/>
  <c r="T554" i="2"/>
  <c r="R510" i="2"/>
  <c r="O488" i="2"/>
  <c r="J488" i="2"/>
  <c r="S471" i="2"/>
  <c r="O449" i="2"/>
  <c r="S427" i="2"/>
  <c r="R539" i="2"/>
  <c r="O482" i="2"/>
  <c r="J482" i="2"/>
  <c r="N314" i="2"/>
  <c r="O67" i="2"/>
  <c r="S290" i="2"/>
  <c r="O362" i="2"/>
  <c r="L257" i="2"/>
  <c r="L246" i="2"/>
  <c r="P297" i="2"/>
  <c r="M194" i="2"/>
  <c r="I111" i="2"/>
  <c r="Q416" i="2"/>
  <c r="N159" i="2"/>
  <c r="O45" i="2"/>
  <c r="O351" i="2"/>
  <c r="M340" i="2"/>
  <c r="N431" i="2"/>
  <c r="J307" i="2"/>
  <c r="R133" i="2"/>
  <c r="J111" i="2"/>
  <c r="K184" i="2"/>
  <c r="P253" i="2"/>
  <c r="K268" i="2"/>
  <c r="I279" i="2"/>
  <c r="N100" i="2"/>
  <c r="T154" i="2"/>
  <c r="S219" i="2"/>
  <c r="J67" i="2"/>
  <c r="T264" i="2"/>
  <c r="L325" i="2"/>
  <c r="S351" i="2"/>
  <c r="P581" i="2"/>
  <c r="N514" i="2"/>
  <c r="R471" i="2"/>
  <c r="J449" i="2"/>
  <c r="R318" i="2"/>
  <c r="O279" i="2"/>
  <c r="P268" i="2"/>
  <c r="P214" i="2"/>
  <c r="N275" i="2"/>
  <c r="N133" i="2"/>
  <c r="R246" i="2"/>
  <c r="R336" i="2"/>
  <c r="N214" i="2"/>
  <c r="L159" i="2"/>
  <c r="L369" i="2"/>
  <c r="M369" i="2"/>
  <c r="S74" i="2"/>
  <c r="M63" i="2"/>
  <c r="K597" i="2"/>
  <c r="M420" i="2"/>
  <c r="R549" i="2"/>
  <c r="K431" i="2"/>
  <c r="O420" i="2"/>
  <c r="O442" i="2"/>
  <c r="Q524" i="2"/>
  <c r="Q393" i="2"/>
  <c r="L214" i="2"/>
  <c r="P409" i="2"/>
  <c r="N398" i="2"/>
  <c r="R303" i="2"/>
  <c r="J388" i="2"/>
  <c r="O144" i="2"/>
  <c r="R229" i="2"/>
  <c r="T78" i="2"/>
  <c r="R209" i="2"/>
  <c r="M140" i="2"/>
  <c r="M416" i="2"/>
  <c r="R45" i="2"/>
  <c r="J63" i="2"/>
  <c r="O340" i="2"/>
  <c r="Q129" i="2"/>
  <c r="M118" i="2"/>
  <c r="T85" i="2"/>
  <c r="S140" i="2"/>
  <c r="N199" i="2"/>
  <c r="R420" i="2"/>
  <c r="T442" i="2"/>
  <c r="Q581" i="2"/>
  <c r="T588" i="2"/>
  <c r="L544" i="2"/>
  <c r="O475" i="2"/>
  <c r="Q559" i="2"/>
  <c r="Q453" i="2"/>
  <c r="J577" i="2"/>
  <c r="S488" i="2"/>
  <c r="S405" i="2"/>
  <c r="O388" i="2"/>
  <c r="J539" i="2"/>
  <c r="M303" i="2"/>
  <c r="O199" i="2"/>
  <c r="S144" i="2"/>
  <c r="L336" i="2"/>
  <c r="O286" i="2"/>
  <c r="O236" i="2"/>
  <c r="S100" i="2"/>
  <c r="O118" i="2"/>
  <c r="M45" i="2"/>
  <c r="R140" i="2"/>
  <c r="T351" i="2"/>
  <c r="T340" i="2"/>
  <c r="M74" i="2"/>
  <c r="T118" i="2"/>
  <c r="N597" i="2"/>
  <c r="I67" i="2"/>
  <c r="J164" i="2"/>
  <c r="M554" i="2"/>
  <c r="N592" i="2"/>
  <c r="I378" i="2"/>
  <c r="L420" i="2"/>
  <c r="S503" i="2"/>
  <c r="J554" i="2"/>
  <c r="O554" i="2"/>
  <c r="Q514" i="2"/>
  <c r="N524" i="2"/>
  <c r="T519" i="2"/>
  <c r="M460" i="2"/>
  <c r="T449" i="2"/>
  <c r="S393" i="2"/>
  <c r="U267" i="2"/>
  <c r="U132" i="2"/>
  <c r="O539" i="2"/>
  <c r="T398" i="2"/>
  <c r="S347" i="2"/>
  <c r="P388" i="2"/>
  <c r="R122" i="2"/>
  <c r="L179" i="2"/>
  <c r="T362" i="2"/>
  <c r="Q329" i="2"/>
  <c r="J369" i="2"/>
  <c r="T253" i="2"/>
  <c r="R242" i="2"/>
  <c r="S242" i="2"/>
  <c r="P78" i="2"/>
  <c r="Q100" i="2"/>
  <c r="M129" i="2"/>
  <c r="L174" i="2"/>
  <c r="N74" i="2"/>
  <c r="R63" i="2"/>
  <c r="T383" i="2"/>
  <c r="S149" i="2"/>
  <c r="T388" i="2"/>
  <c r="M373" i="2"/>
  <c r="S539" i="2"/>
  <c r="J524" i="2"/>
  <c r="R488" i="2"/>
  <c r="P67" i="2"/>
  <c r="O602" i="2"/>
  <c r="Q602" i="2"/>
  <c r="S460" i="2"/>
  <c r="P398" i="2"/>
  <c r="R199" i="2"/>
  <c r="S268" i="2"/>
  <c r="Q268" i="2"/>
  <c r="Q347" i="2"/>
  <c r="Q336" i="2"/>
  <c r="P325" i="2"/>
  <c r="P242" i="2"/>
  <c r="L209" i="2"/>
  <c r="Q169" i="2"/>
  <c r="T257" i="2"/>
  <c r="J100" i="2"/>
  <c r="R194" i="2"/>
  <c r="P303" i="2"/>
  <c r="J159" i="2"/>
  <c r="N129" i="2"/>
  <c r="R96" i="2"/>
  <c r="J74" i="2"/>
  <c r="N63" i="2"/>
  <c r="J340" i="2"/>
  <c r="M107" i="2"/>
  <c r="M85" i="2"/>
  <c r="M488" i="2"/>
  <c r="T393" i="2"/>
  <c r="O229" i="2"/>
  <c r="S475" i="2"/>
  <c r="R442" i="2"/>
  <c r="J559" i="2"/>
  <c r="J420" i="2"/>
  <c r="O519" i="2"/>
  <c r="M597" i="2"/>
  <c r="R570" i="2"/>
  <c r="R554" i="2"/>
  <c r="N453" i="2"/>
  <c r="L577" i="2"/>
  <c r="T510" i="2"/>
  <c r="M482" i="2"/>
  <c r="J427" i="2"/>
  <c r="R388" i="2"/>
  <c r="L219" i="2"/>
  <c r="J602" i="2"/>
  <c r="N378" i="2"/>
  <c r="L169" i="2"/>
  <c r="N347" i="2"/>
  <c r="O297" i="2"/>
  <c r="O253" i="2"/>
  <c r="M144" i="2"/>
  <c r="S67" i="2"/>
  <c r="S169" i="2"/>
  <c r="J336" i="2"/>
  <c r="T236" i="2"/>
  <c r="Q122" i="2"/>
  <c r="R257" i="2"/>
  <c r="P358" i="2"/>
  <c r="R314" i="2"/>
  <c r="O275" i="2"/>
  <c r="S111" i="2"/>
  <c r="J129" i="2"/>
  <c r="P74" i="2"/>
  <c r="R351" i="2"/>
  <c r="Q570" i="2"/>
  <c r="J592" i="2"/>
  <c r="O597" i="2"/>
  <c r="T214" i="2"/>
  <c r="M438" i="2"/>
  <c r="S453" i="2"/>
  <c r="Q144" i="2"/>
  <c r="O78" i="2"/>
  <c r="T566" i="2"/>
  <c r="N577" i="2"/>
  <c r="L89" i="2"/>
  <c r="J204" i="2"/>
  <c r="U218" i="2"/>
  <c r="U58" i="2"/>
  <c r="K524" i="2"/>
  <c r="N219" i="2"/>
  <c r="P519" i="2"/>
  <c r="T56" i="2"/>
  <c r="S129" i="2"/>
  <c r="R581" i="2"/>
  <c r="R588" i="2"/>
  <c r="U576" i="2"/>
  <c r="Q503" i="2"/>
  <c r="U491" i="2"/>
  <c r="P544" i="2"/>
  <c r="M431" i="2"/>
  <c r="S544" i="2"/>
  <c r="L460" i="2"/>
  <c r="L539" i="2"/>
  <c r="R369" i="2"/>
  <c r="S369" i="2"/>
  <c r="R286" i="2"/>
  <c r="S286" i="2"/>
  <c r="J242" i="2"/>
  <c r="O89" i="2"/>
  <c r="J475" i="2"/>
  <c r="M471" i="2"/>
  <c r="I199" i="2"/>
  <c r="M529" i="2"/>
  <c r="U304" i="2"/>
  <c r="T219" i="2"/>
  <c r="U317" i="2"/>
  <c r="Q566" i="2"/>
  <c r="T544" i="2"/>
  <c r="L488" i="2"/>
  <c r="R67" i="2"/>
  <c r="J279" i="2"/>
  <c r="J347" i="2"/>
  <c r="U513" i="2"/>
  <c r="L503" i="2"/>
  <c r="Q89" i="2"/>
  <c r="U591" i="2"/>
  <c r="U601" i="2"/>
  <c r="P592" i="2"/>
  <c r="P492" i="2"/>
  <c r="N581" i="2"/>
  <c r="N588" i="2"/>
  <c r="P588" i="2"/>
  <c r="Q588" i="2"/>
  <c r="L581" i="2"/>
  <c r="J503" i="2"/>
  <c r="O503" i="2"/>
  <c r="P475" i="2"/>
  <c r="J442" i="2"/>
  <c r="U518" i="2"/>
  <c r="S519" i="2"/>
  <c r="M409" i="2"/>
  <c r="M393" i="2"/>
  <c r="M388" i="2"/>
  <c r="S499" i="2"/>
  <c r="N482" i="2"/>
  <c r="O460" i="2"/>
  <c r="N405" i="2"/>
  <c r="S398" i="2"/>
  <c r="U342" i="2"/>
  <c r="Q229" i="2"/>
  <c r="T549" i="2"/>
  <c r="M405" i="2"/>
  <c r="M336" i="2"/>
  <c r="M297" i="2"/>
  <c r="M253" i="2"/>
  <c r="U166" i="2"/>
  <c r="M290" i="2"/>
  <c r="M358" i="2"/>
  <c r="J56" i="2"/>
  <c r="P369" i="2"/>
  <c r="Q253" i="2"/>
  <c r="O133" i="2"/>
  <c r="P189" i="2"/>
  <c r="S159" i="2"/>
  <c r="U158" i="2"/>
  <c r="T416" i="2"/>
  <c r="N416" i="2"/>
  <c r="N118" i="2"/>
  <c r="P107" i="2"/>
  <c r="R74" i="2"/>
  <c r="L74" i="2"/>
  <c r="O96" i="2"/>
  <c r="O74" i="2"/>
  <c r="T307" i="2"/>
  <c r="N279" i="2"/>
  <c r="J529" i="2"/>
  <c r="Q449" i="2"/>
  <c r="I388" i="2"/>
  <c r="S204" i="2"/>
  <c r="P570" i="2"/>
  <c r="T597" i="2"/>
  <c r="O492" i="2"/>
  <c r="T431" i="2"/>
  <c r="P529" i="2"/>
  <c r="M427" i="2"/>
  <c r="O378" i="2"/>
  <c r="U193" i="2"/>
  <c r="U183" i="2"/>
  <c r="M602" i="2"/>
  <c r="T460" i="2"/>
  <c r="U203" i="2"/>
  <c r="S78" i="2"/>
  <c r="R78" i="2"/>
  <c r="R383" i="2"/>
  <c r="U331" i="2"/>
  <c r="M229" i="2"/>
  <c r="U208" i="2"/>
  <c r="S179" i="2"/>
  <c r="L164" i="2"/>
  <c r="T318" i="2"/>
  <c r="O318" i="2"/>
  <c r="U223" i="2"/>
  <c r="T314" i="2"/>
  <c r="J297" i="2"/>
  <c r="N286" i="2"/>
  <c r="T275" i="2"/>
  <c r="P122" i="2"/>
  <c r="L358" i="2"/>
  <c r="S358" i="2"/>
  <c r="L242" i="2"/>
  <c r="L236" i="2"/>
  <c r="P174" i="2"/>
  <c r="R174" i="2"/>
  <c r="L340" i="2"/>
  <c r="U148" i="2"/>
  <c r="Q140" i="2"/>
  <c r="N307" i="2"/>
  <c r="P229" i="2"/>
  <c r="U102" i="2"/>
  <c r="U80" i="2"/>
  <c r="U463" i="2"/>
  <c r="U502" i="2"/>
  <c r="S554" i="2"/>
  <c r="P559" i="2"/>
  <c r="L449" i="2"/>
  <c r="O307" i="2"/>
  <c r="P279" i="2"/>
  <c r="P219" i="2"/>
  <c r="P111" i="2"/>
  <c r="O499" i="2"/>
  <c r="J499" i="2"/>
  <c r="U313" i="2"/>
  <c r="U259" i="2"/>
  <c r="U228" i="2"/>
  <c r="M224" i="2"/>
  <c r="Q184" i="2"/>
  <c r="Q388" i="2"/>
  <c r="J318" i="2"/>
  <c r="S318" i="2"/>
  <c r="M314" i="2"/>
  <c r="O329" i="2"/>
  <c r="T325" i="2"/>
  <c r="J194" i="2"/>
  <c r="Q78" i="2"/>
  <c r="J314" i="2"/>
  <c r="R236" i="2"/>
  <c r="N189" i="2"/>
  <c r="U99" i="2"/>
  <c r="P159" i="2"/>
  <c r="P149" i="2"/>
  <c r="J140" i="2"/>
  <c r="U124" i="2"/>
  <c r="P118" i="2"/>
  <c r="L96" i="2"/>
  <c r="T204" i="2"/>
  <c r="R592" i="2"/>
  <c r="S597" i="2"/>
  <c r="T427" i="2"/>
  <c r="O453" i="2"/>
  <c r="R529" i="2"/>
  <c r="J199" i="2"/>
  <c r="J133" i="2"/>
  <c r="M524" i="2"/>
  <c r="U430" i="2"/>
  <c r="I519" i="2"/>
  <c r="U516" i="2"/>
  <c r="N510" i="2"/>
  <c r="N471" i="2"/>
  <c r="L559" i="2"/>
  <c r="U531" i="2"/>
  <c r="I534" i="2"/>
  <c r="U417" i="2"/>
  <c r="U548" i="2"/>
  <c r="I549" i="2"/>
  <c r="K246" i="2"/>
  <c r="K253" i="2"/>
  <c r="V253" i="2" s="1"/>
  <c r="U335" i="2"/>
  <c r="I336" i="2"/>
  <c r="U206" i="2"/>
  <c r="I209" i="2"/>
  <c r="K149" i="2"/>
  <c r="I107" i="2"/>
  <c r="U106" i="2"/>
  <c r="I224" i="2"/>
  <c r="U91" i="2"/>
  <c r="S492" i="2"/>
  <c r="I475" i="2"/>
  <c r="U472" i="2"/>
  <c r="L549" i="2"/>
  <c r="I464" i="2"/>
  <c r="U461" i="2"/>
  <c r="I431" i="2"/>
  <c r="U428" i="2"/>
  <c r="U580" i="2"/>
  <c r="N503" i="2"/>
  <c r="L475" i="2"/>
  <c r="K544" i="2"/>
  <c r="K420" i="2"/>
  <c r="K442" i="2"/>
  <c r="L514" i="2"/>
  <c r="P453" i="2"/>
  <c r="S524" i="2"/>
  <c r="L427" i="2"/>
  <c r="R577" i="2"/>
  <c r="U565" i="2"/>
  <c r="N492" i="2"/>
  <c r="U541" i="2"/>
  <c r="L524" i="2"/>
  <c r="U509" i="2"/>
  <c r="U487" i="2"/>
  <c r="U470" i="2"/>
  <c r="U448" i="2"/>
  <c r="U408" i="2"/>
  <c r="K510" i="2"/>
  <c r="K471" i="2"/>
  <c r="U433" i="2"/>
  <c r="P427" i="2"/>
  <c r="U415" i="2"/>
  <c r="K373" i="2"/>
  <c r="K539" i="2"/>
  <c r="V539" i="2" s="1"/>
  <c r="Q534" i="2"/>
  <c r="K534" i="2"/>
  <c r="N438" i="2"/>
  <c r="I405" i="2"/>
  <c r="U400" i="2"/>
  <c r="U372" i="2"/>
  <c r="I393" i="2"/>
  <c r="U390" i="2"/>
  <c r="S388" i="2"/>
  <c r="L279" i="2"/>
  <c r="L144" i="2"/>
  <c r="L602" i="2"/>
  <c r="T539" i="2"/>
  <c r="U523" i="2"/>
  <c r="O409" i="2"/>
  <c r="J409" i="2"/>
  <c r="I499" i="2"/>
  <c r="U494" i="2"/>
  <c r="P499" i="2"/>
  <c r="K482" i="2"/>
  <c r="N460" i="2"/>
  <c r="K405" i="2"/>
  <c r="R405" i="2"/>
  <c r="U387" i="2"/>
  <c r="U357" i="2"/>
  <c r="K303" i="2"/>
  <c r="O264" i="2"/>
  <c r="K224" i="2"/>
  <c r="V224" i="2" s="1"/>
  <c r="I373" i="2"/>
  <c r="K383" i="2"/>
  <c r="O336" i="2"/>
  <c r="L133" i="2"/>
  <c r="J229" i="2"/>
  <c r="U226" i="2"/>
  <c r="K122" i="2"/>
  <c r="M179" i="2"/>
  <c r="U339" i="2"/>
  <c r="I318" i="2"/>
  <c r="U315" i="2"/>
  <c r="K290" i="2"/>
  <c r="V290" i="2" s="1"/>
  <c r="I290" i="2"/>
  <c r="U287" i="2"/>
  <c r="L268" i="2"/>
  <c r="U298" i="2"/>
  <c r="M209" i="2"/>
  <c r="U64" i="2"/>
  <c r="I56" i="2"/>
  <c r="U53" i="2"/>
  <c r="Q362" i="2"/>
  <c r="U348" i="2"/>
  <c r="K329" i="2"/>
  <c r="U364" i="2"/>
  <c r="I369" i="2"/>
  <c r="R325" i="2"/>
  <c r="J325" i="2"/>
  <c r="S325" i="2"/>
  <c r="U296" i="2"/>
  <c r="I297" i="2"/>
  <c r="T286" i="2"/>
  <c r="I275" i="2"/>
  <c r="U270" i="2"/>
  <c r="N242" i="2"/>
  <c r="K242" i="2"/>
  <c r="U216" i="2"/>
  <c r="U168" i="2"/>
  <c r="U397" i="2"/>
  <c r="N257" i="2"/>
  <c r="U368" i="2"/>
  <c r="Q358" i="2"/>
  <c r="U324" i="2"/>
  <c r="L314" i="2"/>
  <c r="S314" i="2"/>
  <c r="L275" i="2"/>
  <c r="S275" i="2"/>
  <c r="Q236" i="2"/>
  <c r="K100" i="2"/>
  <c r="V100" i="2" s="1"/>
  <c r="P194" i="2"/>
  <c r="U119" i="2"/>
  <c r="U86" i="2"/>
  <c r="I89" i="2"/>
  <c r="K89" i="2"/>
  <c r="J89" i="2"/>
  <c r="I189" i="2"/>
  <c r="U186" i="2"/>
  <c r="J189" i="2"/>
  <c r="K189" i="2"/>
  <c r="K159" i="2"/>
  <c r="U42" i="2"/>
  <c r="I45" i="2"/>
  <c r="M154" i="2"/>
  <c r="L416" i="2"/>
  <c r="K416" i="2"/>
  <c r="K307" i="2"/>
  <c r="U243" i="2"/>
  <c r="L100" i="2"/>
  <c r="U55" i="2"/>
  <c r="U171" i="2"/>
  <c r="I174" i="2"/>
  <c r="M174" i="2"/>
  <c r="K174" i="2"/>
  <c r="I169" i="2"/>
  <c r="I159" i="2"/>
  <c r="U156" i="2"/>
  <c r="L149" i="2"/>
  <c r="P140" i="2"/>
  <c r="L118" i="2"/>
  <c r="T107" i="2"/>
  <c r="L85" i="2"/>
  <c r="K340" i="2"/>
  <c r="I204" i="2"/>
  <c r="U201" i="2"/>
  <c r="U141" i="2"/>
  <c r="K219" i="2"/>
  <c r="U213" i="2"/>
  <c r="P154" i="2"/>
  <c r="I118" i="2"/>
  <c r="U117" i="2"/>
  <c r="K96" i="2"/>
  <c r="K74" i="2"/>
  <c r="U69" i="2"/>
  <c r="J149" i="2"/>
  <c r="K140" i="2"/>
  <c r="I488" i="2"/>
  <c r="U483" i="2"/>
  <c r="I449" i="2"/>
  <c r="U444" i="2"/>
  <c r="K427" i="2"/>
  <c r="U406" i="2"/>
  <c r="I409" i="2"/>
  <c r="K264" i="2"/>
  <c r="K297" i="2"/>
  <c r="M275" i="2"/>
  <c r="U359" i="2"/>
  <c r="I362" i="2"/>
  <c r="I314" i="2"/>
  <c r="U309" i="2"/>
  <c r="S236" i="2"/>
  <c r="K194" i="2"/>
  <c r="U292" i="2"/>
  <c r="L129" i="2"/>
  <c r="I85" i="2"/>
  <c r="U84" i="2"/>
  <c r="I63" i="2"/>
  <c r="U62" i="2"/>
  <c r="U153" i="2"/>
  <c r="U146" i="2"/>
  <c r="J588" i="2"/>
  <c r="I592" i="2"/>
  <c r="U589" i="2"/>
  <c r="L570" i="2"/>
  <c r="I597" i="2"/>
  <c r="U594" i="2"/>
  <c r="P597" i="2"/>
  <c r="M566" i="2"/>
  <c r="U569" i="2"/>
  <c r="R503" i="2"/>
  <c r="P464" i="2"/>
  <c r="P431" i="2"/>
  <c r="L529" i="2"/>
  <c r="K570" i="2"/>
  <c r="V570" i="2" s="1"/>
  <c r="U567" i="2"/>
  <c r="T514" i="2"/>
  <c r="I559" i="2"/>
  <c r="U556" i="2"/>
  <c r="I453" i="2"/>
  <c r="U450" i="2"/>
  <c r="P373" i="2"/>
  <c r="P351" i="2"/>
  <c r="S577" i="2"/>
  <c r="O577" i="2"/>
  <c r="U572" i="2"/>
  <c r="I577" i="2"/>
  <c r="U553" i="2"/>
  <c r="U439" i="2"/>
  <c r="U419" i="2"/>
  <c r="I510" i="2"/>
  <c r="U505" i="2"/>
  <c r="P510" i="2"/>
  <c r="N488" i="2"/>
  <c r="I471" i="2"/>
  <c r="U466" i="2"/>
  <c r="P471" i="2"/>
  <c r="N449" i="2"/>
  <c r="L405" i="2"/>
  <c r="L534" i="2"/>
  <c r="J534" i="2"/>
  <c r="O534" i="2"/>
  <c r="L499" i="2"/>
  <c r="K438" i="2"/>
  <c r="Q398" i="2"/>
  <c r="U370" i="2"/>
  <c r="U361" i="2"/>
  <c r="P307" i="2"/>
  <c r="P602" i="2"/>
  <c r="T602" i="2"/>
  <c r="I539" i="2"/>
  <c r="U536" i="2"/>
  <c r="U526" i="2"/>
  <c r="T409" i="2"/>
  <c r="N409" i="2"/>
  <c r="I482" i="2"/>
  <c r="U477" i="2"/>
  <c r="P482" i="2"/>
  <c r="K460" i="2"/>
  <c r="V460" i="2" s="1"/>
  <c r="P405" i="2"/>
  <c r="K398" i="2"/>
  <c r="K347" i="2"/>
  <c r="O303" i="2"/>
  <c r="S264" i="2"/>
  <c r="U235" i="2"/>
  <c r="I184" i="2"/>
  <c r="U181" i="2"/>
  <c r="U161" i="2"/>
  <c r="U392" i="2"/>
  <c r="J383" i="2"/>
  <c r="U380" i="2"/>
  <c r="I268" i="2"/>
  <c r="U265" i="2"/>
  <c r="U346" i="2"/>
  <c r="U302" i="2"/>
  <c r="U263" i="2"/>
  <c r="S253" i="2"/>
  <c r="N229" i="2"/>
  <c r="U188" i="2"/>
  <c r="L184" i="2"/>
  <c r="J179" i="2"/>
  <c r="U176" i="2"/>
  <c r="O169" i="2"/>
  <c r="U422" i="2"/>
  <c r="U326" i="2"/>
  <c r="I329" i="2"/>
  <c r="N318" i="2"/>
  <c r="K318" i="2"/>
  <c r="M257" i="2"/>
  <c r="R56" i="2"/>
  <c r="U551" i="2"/>
  <c r="M362" i="2"/>
  <c r="N362" i="2"/>
  <c r="N329" i="2"/>
  <c r="N369" i="2"/>
  <c r="K369" i="2"/>
  <c r="U320" i="2"/>
  <c r="I325" i="2"/>
  <c r="I303" i="2"/>
  <c r="J286" i="2"/>
  <c r="U252" i="2"/>
  <c r="I253" i="2"/>
  <c r="T242" i="2"/>
  <c r="I236" i="2"/>
  <c r="U231" i="2"/>
  <c r="I219" i="2"/>
  <c r="K199" i="2"/>
  <c r="V199" i="2" s="1"/>
  <c r="U77" i="2"/>
  <c r="I78" i="2"/>
  <c r="U173" i="2"/>
  <c r="S257" i="2"/>
  <c r="K257" i="2"/>
  <c r="K358" i="2"/>
  <c r="Q314" i="2"/>
  <c r="U285" i="2"/>
  <c r="Q275" i="2"/>
  <c r="U241" i="2"/>
  <c r="K236" i="2"/>
  <c r="V236" i="2" s="1"/>
  <c r="N209" i="2"/>
  <c r="P100" i="2"/>
  <c r="U196" i="2"/>
  <c r="L194" i="2"/>
  <c r="U88" i="2"/>
  <c r="T89" i="2"/>
  <c r="P89" i="2"/>
  <c r="N89" i="2"/>
  <c r="K154" i="2"/>
  <c r="V154" i="2" s="1"/>
  <c r="U135" i="2"/>
  <c r="I140" i="2"/>
  <c r="K45" i="2"/>
  <c r="S416" i="2"/>
  <c r="P416" i="2"/>
  <c r="K144" i="2"/>
  <c r="U198" i="2"/>
  <c r="Q174" i="2"/>
  <c r="J174" i="2"/>
  <c r="J45" i="2"/>
  <c r="S45" i="2"/>
  <c r="L140" i="2"/>
  <c r="T129" i="2"/>
  <c r="P63" i="2"/>
  <c r="U350" i="2"/>
  <c r="P340" i="2"/>
  <c r="L204" i="2"/>
  <c r="N204" i="2"/>
  <c r="K204" i="2"/>
  <c r="U382" i="2"/>
  <c r="I383" i="2"/>
  <c r="L229" i="2"/>
  <c r="L45" i="2"/>
  <c r="J154" i="2"/>
  <c r="U128" i="2"/>
  <c r="O107" i="2"/>
  <c r="I96" i="2"/>
  <c r="U95" i="2"/>
  <c r="O85" i="2"/>
  <c r="I74" i="2"/>
  <c r="U73" i="2"/>
  <c r="O63" i="2"/>
  <c r="U596" i="2"/>
  <c r="U528" i="2"/>
  <c r="K529" i="2"/>
  <c r="K554" i="2"/>
  <c r="V554" i="2" s="1"/>
  <c r="M514" i="2"/>
  <c r="K577" i="2"/>
  <c r="K566" i="2"/>
  <c r="P488" i="2"/>
  <c r="P449" i="2"/>
  <c r="R534" i="2"/>
  <c r="K378" i="2"/>
  <c r="K499" i="2"/>
  <c r="V499" i="2" s="1"/>
  <c r="K336" i="2"/>
  <c r="M214" i="2"/>
  <c r="U245" i="2"/>
  <c r="I246" i="2"/>
  <c r="K286" i="2"/>
  <c r="U237" i="2"/>
  <c r="I242" i="2"/>
  <c r="U108" i="2"/>
  <c r="I194" i="2"/>
  <c r="U191" i="2"/>
  <c r="U248" i="2"/>
  <c r="U377" i="2"/>
  <c r="U143" i="2"/>
  <c r="U44" i="2"/>
  <c r="U151" i="2"/>
  <c r="U113" i="2"/>
  <c r="L592" i="2"/>
  <c r="I581" i="2"/>
  <c r="U578" i="2"/>
  <c r="I503" i="2"/>
  <c r="U500" i="2"/>
  <c r="L597" i="2"/>
  <c r="U587" i="2"/>
  <c r="U561" i="2"/>
  <c r="I566" i="2"/>
  <c r="K581" i="2"/>
  <c r="O588" i="2"/>
  <c r="U583" i="2"/>
  <c r="I588" i="2"/>
  <c r="K492" i="2"/>
  <c r="U474" i="2"/>
  <c r="U558" i="2"/>
  <c r="U452" i="2"/>
  <c r="U538" i="2"/>
  <c r="K503" i="2"/>
  <c r="T475" i="2"/>
  <c r="L464" i="2"/>
  <c r="L431" i="2"/>
  <c r="S420" i="2"/>
  <c r="S442" i="2"/>
  <c r="K514" i="2"/>
  <c r="I514" i="2"/>
  <c r="U511" i="2"/>
  <c r="U489" i="2"/>
  <c r="M559" i="2"/>
  <c r="M453" i="2"/>
  <c r="I524" i="2"/>
  <c r="U521" i="2"/>
  <c r="K588" i="2"/>
  <c r="T577" i="2"/>
  <c r="M577" i="2"/>
  <c r="U441" i="2"/>
  <c r="U498" i="2"/>
  <c r="U481" i="2"/>
  <c r="U459" i="2"/>
  <c r="U437" i="2"/>
  <c r="U543" i="2"/>
  <c r="I544" i="2"/>
  <c r="U533" i="2"/>
  <c r="L519" i="2"/>
  <c r="K488" i="2"/>
  <c r="K449" i="2"/>
  <c r="N427" i="2"/>
  <c r="P378" i="2"/>
  <c r="U546" i="2"/>
  <c r="M534" i="2"/>
  <c r="N534" i="2"/>
  <c r="L482" i="2"/>
  <c r="P438" i="2"/>
  <c r="U426" i="2"/>
  <c r="K388" i="2"/>
  <c r="L307" i="2"/>
  <c r="K279" i="2"/>
  <c r="U278" i="2"/>
  <c r="K602" i="2"/>
  <c r="I602" i="2"/>
  <c r="U599" i="2"/>
  <c r="P539" i="2"/>
  <c r="M539" i="2"/>
  <c r="S409" i="2"/>
  <c r="K409" i="2"/>
  <c r="N499" i="2"/>
  <c r="I460" i="2"/>
  <c r="U455" i="2"/>
  <c r="P460" i="2"/>
  <c r="I398" i="2"/>
  <c r="U395" i="2"/>
  <c r="O398" i="2"/>
  <c r="U289" i="2"/>
  <c r="O347" i="2"/>
  <c r="S303" i="2"/>
  <c r="U274" i="2"/>
  <c r="I133" i="2"/>
  <c r="U130" i="2"/>
  <c r="U178" i="2"/>
  <c r="U404" i="2"/>
  <c r="M268" i="2"/>
  <c r="U256" i="2"/>
  <c r="S229" i="2"/>
  <c r="I214" i="2"/>
  <c r="U211" i="2"/>
  <c r="S122" i="2"/>
  <c r="L78" i="2"/>
  <c r="U66" i="2"/>
  <c r="N179" i="2"/>
  <c r="K169" i="2"/>
  <c r="P164" i="2"/>
  <c r="I427" i="2"/>
  <c r="U385" i="2"/>
  <c r="M318" i="2"/>
  <c r="L290" i="2"/>
  <c r="U276" i="2"/>
  <c r="M236" i="2"/>
  <c r="U121" i="2"/>
  <c r="I122" i="2"/>
  <c r="Q56" i="2"/>
  <c r="S362" i="2"/>
  <c r="K362" i="2"/>
  <c r="M329" i="2"/>
  <c r="T369" i="2"/>
  <c r="I358" i="2"/>
  <c r="U353" i="2"/>
  <c r="N325" i="2"/>
  <c r="K325" i="2"/>
  <c r="V325" i="2" s="1"/>
  <c r="U281" i="2"/>
  <c r="I286" i="2"/>
  <c r="I264" i="2"/>
  <c r="U254" i="2"/>
  <c r="I257" i="2"/>
  <c r="K314" i="2"/>
  <c r="K275" i="2"/>
  <c r="I229" i="2"/>
  <c r="S209" i="2"/>
  <c r="K209" i="2"/>
  <c r="I100" i="2"/>
  <c r="U97" i="2"/>
  <c r="U328" i="2"/>
  <c r="U110" i="2"/>
  <c r="K111" i="2"/>
  <c r="V111" i="2" s="1"/>
  <c r="M89" i="2"/>
  <c r="R89" i="2"/>
  <c r="M189" i="2"/>
  <c r="S189" i="2"/>
  <c r="I416" i="2"/>
  <c r="U411" i="2"/>
  <c r="K78" i="2"/>
  <c r="N174" i="2"/>
  <c r="S174" i="2"/>
  <c r="K164" i="2"/>
  <c r="N45" i="2"/>
  <c r="P129" i="2"/>
  <c r="L107" i="2"/>
  <c r="L63" i="2"/>
  <c r="K351" i="2"/>
  <c r="I340" i="2"/>
  <c r="U337" i="2"/>
  <c r="U306" i="2"/>
  <c r="M204" i="2"/>
  <c r="U221" i="2"/>
  <c r="U75" i="2"/>
  <c r="O149" i="2"/>
  <c r="U139" i="2"/>
  <c r="K107" i="2"/>
  <c r="K85" i="2"/>
  <c r="V85" i="2" s="1"/>
  <c r="K63" i="2"/>
  <c r="K129" i="2"/>
  <c r="U163" i="2"/>
  <c r="K118" i="2"/>
  <c r="V118" i="2" s="1"/>
  <c r="V393" i="2" l="1"/>
  <c r="V67" i="2"/>
  <c r="V179" i="2"/>
  <c r="V475" i="2"/>
  <c r="V464" i="2"/>
  <c r="V129" i="2"/>
  <c r="V314" i="2"/>
  <c r="V362" i="2"/>
  <c r="V492" i="2"/>
  <c r="V581" i="2"/>
  <c r="V577" i="2"/>
  <c r="V144" i="2"/>
  <c r="V358" i="2"/>
  <c r="V398" i="2"/>
  <c r="V194" i="2"/>
  <c r="V264" i="2"/>
  <c r="V140" i="2"/>
  <c r="V96" i="2"/>
  <c r="V189" i="2"/>
  <c r="V383" i="2"/>
  <c r="V303" i="2"/>
  <c r="V405" i="2"/>
  <c r="V534" i="2"/>
  <c r="V510" i="2"/>
  <c r="V420" i="2"/>
  <c r="V597" i="2"/>
  <c r="V519" i="2"/>
  <c r="V229" i="2"/>
  <c r="V174" i="2"/>
  <c r="V416" i="2"/>
  <c r="V482" i="2"/>
  <c r="V549" i="2"/>
  <c r="V559" i="2"/>
  <c r="V453" i="2"/>
  <c r="V107" i="2"/>
  <c r="V275" i="2"/>
  <c r="V388" i="2"/>
  <c r="V503" i="2"/>
  <c r="V378" i="2"/>
  <c r="V566" i="2"/>
  <c r="V529" i="2"/>
  <c r="V204" i="2"/>
  <c r="V45" i="2"/>
  <c r="V347" i="2"/>
  <c r="V297" i="2"/>
  <c r="V427" i="2"/>
  <c r="V74" i="2"/>
  <c r="V159" i="2"/>
  <c r="V242" i="2"/>
  <c r="V329" i="2"/>
  <c r="V122" i="2"/>
  <c r="V373" i="2"/>
  <c r="V471" i="2"/>
  <c r="V442" i="2"/>
  <c r="V246" i="2"/>
  <c r="V268" i="2"/>
  <c r="V592" i="2"/>
  <c r="V351" i="2"/>
  <c r="V78" i="2"/>
  <c r="V209" i="2"/>
  <c r="V169" i="2"/>
  <c r="V449" i="2"/>
  <c r="V63" i="2"/>
  <c r="V164" i="2"/>
  <c r="V409" i="2"/>
  <c r="V279" i="2"/>
  <c r="V488" i="2"/>
  <c r="V588" i="2"/>
  <c r="V514" i="2"/>
  <c r="V286" i="2"/>
  <c r="V336" i="2"/>
  <c r="V257" i="2"/>
  <c r="V369" i="2"/>
  <c r="V318" i="2"/>
  <c r="V438" i="2"/>
  <c r="V219" i="2"/>
  <c r="V340" i="2"/>
  <c r="V307" i="2"/>
  <c r="V89" i="2"/>
  <c r="V544" i="2"/>
  <c r="V149" i="2"/>
  <c r="V524" i="2"/>
  <c r="V431" i="2"/>
  <c r="V184" i="2"/>
  <c r="V56" i="2"/>
  <c r="V214" i="2"/>
  <c r="V133" i="2"/>
  <c r="V602" i="2"/>
  <c r="U67" i="2"/>
  <c r="U122" i="2"/>
  <c r="U214" i="2"/>
  <c r="U427" i="2"/>
  <c r="U393" i="2"/>
  <c r="U253" i="2"/>
  <c r="U96" i="2"/>
  <c r="U340" i="2"/>
  <c r="U388" i="2"/>
  <c r="U383" i="2"/>
  <c r="U544" i="2"/>
  <c r="U566" i="2"/>
  <c r="U554" i="2"/>
  <c r="U154" i="2"/>
  <c r="U159" i="2"/>
  <c r="U194" i="2"/>
  <c r="U378" i="2"/>
  <c r="U184" i="2"/>
  <c r="U438" i="2"/>
  <c r="U129" i="2"/>
  <c r="U442" i="2"/>
  <c r="U524" i="2"/>
  <c r="U74" i="2"/>
  <c r="U179" i="2"/>
  <c r="U471" i="2"/>
  <c r="U510" i="2"/>
  <c r="U297" i="2"/>
  <c r="U519" i="2"/>
  <c r="U100" i="2"/>
  <c r="U229" i="2"/>
  <c r="U275" i="2"/>
  <c r="U149" i="2"/>
  <c r="U503" i="2"/>
  <c r="U144" i="2"/>
  <c r="U559" i="2"/>
  <c r="U85" i="2"/>
  <c r="U409" i="2"/>
  <c r="U488" i="2"/>
  <c r="U45" i="2"/>
  <c r="U189" i="2"/>
  <c r="U89" i="2"/>
  <c r="U290" i="2"/>
  <c r="U318" i="2"/>
  <c r="U405" i="2"/>
  <c r="U431" i="2"/>
  <c r="U224" i="2"/>
  <c r="U549" i="2"/>
  <c r="U325" i="2"/>
  <c r="U307" i="2"/>
  <c r="U499" i="2"/>
  <c r="U264" i="2"/>
  <c r="U358" i="2"/>
  <c r="U460" i="2"/>
  <c r="U199" i="2"/>
  <c r="U268" i="2"/>
  <c r="U482" i="2"/>
  <c r="U492" i="2"/>
  <c r="U597" i="2"/>
  <c r="U314" i="2"/>
  <c r="U279" i="2"/>
  <c r="U169" i="2"/>
  <c r="U534" i="2"/>
  <c r="U420" i="2"/>
  <c r="U164" i="2"/>
  <c r="U118" i="2"/>
  <c r="U209" i="2"/>
  <c r="U416" i="2"/>
  <c r="U257" i="2"/>
  <c r="U588" i="2"/>
  <c r="U246" i="2"/>
  <c r="U236" i="2"/>
  <c r="U329" i="2"/>
  <c r="U577" i="2"/>
  <c r="U570" i="2"/>
  <c r="U592" i="2"/>
  <c r="U174" i="2"/>
  <c r="U56" i="2"/>
  <c r="U286" i="2"/>
  <c r="U133" i="2"/>
  <c r="U398" i="2"/>
  <c r="U529" i="2"/>
  <c r="U602" i="2"/>
  <c r="U514" i="2"/>
  <c r="U581" i="2"/>
  <c r="U242" i="2"/>
  <c r="U140" i="2"/>
  <c r="U78" i="2"/>
  <c r="U219" i="2"/>
  <c r="U303" i="2"/>
  <c r="U351" i="2"/>
  <c r="U539" i="2"/>
  <c r="U453" i="2"/>
  <c r="U63" i="2"/>
  <c r="U362" i="2"/>
  <c r="U449" i="2"/>
  <c r="U204" i="2"/>
  <c r="U369" i="2"/>
  <c r="U373" i="2"/>
  <c r="U464" i="2"/>
  <c r="U475" i="2"/>
  <c r="U107" i="2"/>
  <c r="U111" i="2"/>
  <c r="U336" i="2"/>
  <c r="U347" i="2"/>
  <c r="T50" i="2"/>
  <c r="S50" i="2"/>
  <c r="R50" i="2"/>
  <c r="Q50" i="2"/>
  <c r="P50" i="2"/>
  <c r="O50" i="2"/>
  <c r="N50" i="2"/>
  <c r="M50" i="2"/>
  <c r="L50" i="2"/>
  <c r="K50" i="2"/>
  <c r="J50" i="2"/>
  <c r="I50" i="2"/>
  <c r="G50" i="2"/>
  <c r="U49" i="2"/>
  <c r="U48" i="2"/>
  <c r="V50" i="2" l="1"/>
  <c r="S51" i="2"/>
  <c r="R47" i="2"/>
  <c r="J47" i="2"/>
  <c r="N47" i="2"/>
  <c r="U50" i="2"/>
  <c r="Q47" i="2"/>
  <c r="L51" i="2"/>
  <c r="P51" i="2"/>
  <c r="T51" i="2"/>
  <c r="K47" i="2"/>
  <c r="O47" i="2"/>
  <c r="S47" i="2"/>
  <c r="I51" i="2"/>
  <c r="M51" i="2"/>
  <c r="Q51" i="2"/>
  <c r="J51" i="2"/>
  <c r="R51" i="2"/>
  <c r="L47" i="2"/>
  <c r="P47" i="2"/>
  <c r="T47" i="2"/>
  <c r="N51" i="2"/>
  <c r="I47" i="2"/>
  <c r="M47" i="2"/>
  <c r="K51" i="2"/>
  <c r="O51" i="2"/>
  <c r="T27" i="2"/>
  <c r="S27" i="2"/>
  <c r="R27" i="2"/>
  <c r="Q27" i="2"/>
  <c r="P27" i="2"/>
  <c r="O27" i="2"/>
  <c r="N27" i="2"/>
  <c r="M27" i="2"/>
  <c r="L27" i="2"/>
  <c r="K27" i="2"/>
  <c r="V27" i="2" s="1"/>
  <c r="J27" i="2"/>
  <c r="I27" i="2"/>
  <c r="G27" i="2"/>
  <c r="U26" i="2"/>
  <c r="U25" i="2"/>
  <c r="U20" i="2"/>
  <c r="Q19" i="2"/>
  <c r="V47" i="2" l="1"/>
  <c r="R52" i="2"/>
  <c r="V51" i="2"/>
  <c r="J52" i="2"/>
  <c r="S52" i="2"/>
  <c r="P52" i="2"/>
  <c r="N52" i="2"/>
  <c r="Q52" i="2"/>
  <c r="L52" i="2"/>
  <c r="K52" i="2"/>
  <c r="M21" i="2"/>
  <c r="U51" i="2"/>
  <c r="T52" i="2"/>
  <c r="I52" i="2"/>
  <c r="U47" i="2"/>
  <c r="M52" i="2"/>
  <c r="O52" i="2"/>
  <c r="R24" i="2"/>
  <c r="S28" i="2"/>
  <c r="R21" i="2"/>
  <c r="O21" i="2"/>
  <c r="N19" i="2"/>
  <c r="Q21" i="2"/>
  <c r="Q22" i="2" s="1"/>
  <c r="U27" i="2"/>
  <c r="J19" i="2"/>
  <c r="I21" i="2"/>
  <c r="Q24" i="2"/>
  <c r="R19" i="2"/>
  <c r="R22" i="2" s="1"/>
  <c r="K21" i="2"/>
  <c r="S21" i="2"/>
  <c r="J24" i="2"/>
  <c r="N24" i="2"/>
  <c r="L28" i="2"/>
  <c r="P28" i="2"/>
  <c r="T28" i="2"/>
  <c r="K19" i="2"/>
  <c r="O19" i="2"/>
  <c r="S19" i="2"/>
  <c r="L21" i="2"/>
  <c r="P21" i="2"/>
  <c r="T21" i="2"/>
  <c r="K24" i="2"/>
  <c r="O24" i="2"/>
  <c r="S24" i="2"/>
  <c r="I28" i="2"/>
  <c r="M28" i="2"/>
  <c r="Q28" i="2"/>
  <c r="Q29" i="2" s="1"/>
  <c r="L19" i="2"/>
  <c r="T19" i="2"/>
  <c r="J28" i="2"/>
  <c r="N28" i="2"/>
  <c r="R28" i="2"/>
  <c r="P19" i="2"/>
  <c r="L24" i="2"/>
  <c r="P24" i="2"/>
  <c r="T24" i="2"/>
  <c r="I19" i="2"/>
  <c r="M19" i="2"/>
  <c r="J21" i="2"/>
  <c r="N21" i="2"/>
  <c r="I24" i="2"/>
  <c r="M24" i="2"/>
  <c r="K28" i="2"/>
  <c r="V28" i="2" s="1"/>
  <c r="O28" i="2"/>
  <c r="V24" i="2" l="1"/>
  <c r="V52" i="2"/>
  <c r="V21" i="2"/>
  <c r="N22" i="2"/>
  <c r="R29" i="2"/>
  <c r="V19" i="2"/>
  <c r="M29" i="2"/>
  <c r="T22" i="2"/>
  <c r="M22" i="2"/>
  <c r="K22" i="2"/>
  <c r="U52" i="2"/>
  <c r="S29" i="2"/>
  <c r="P29" i="2"/>
  <c r="T29" i="2"/>
  <c r="L22" i="2"/>
  <c r="J22" i="2"/>
  <c r="O22" i="2"/>
  <c r="N29" i="2"/>
  <c r="J29" i="2"/>
  <c r="L29" i="2"/>
  <c r="S22" i="2"/>
  <c r="O29" i="2"/>
  <c r="U21" i="2"/>
  <c r="K29" i="2"/>
  <c r="V29" i="2" s="1"/>
  <c r="I29" i="2"/>
  <c r="U24" i="2"/>
  <c r="U19" i="2"/>
  <c r="I22" i="2"/>
  <c r="P22" i="2"/>
  <c r="U28" i="2"/>
  <c r="V22" i="2" l="1"/>
  <c r="U29" i="2"/>
  <c r="U22" i="2"/>
  <c r="T39" i="2" l="1"/>
  <c r="S39" i="2"/>
  <c r="R39" i="2"/>
  <c r="Q39" i="2"/>
  <c r="P39" i="2"/>
  <c r="O39" i="2"/>
  <c r="N39" i="2"/>
  <c r="M39" i="2"/>
  <c r="L39" i="2"/>
  <c r="K39" i="2"/>
  <c r="J39" i="2"/>
  <c r="I39" i="2"/>
  <c r="G39" i="2"/>
  <c r="U38" i="2"/>
  <c r="U37" i="2"/>
  <c r="T33" i="2"/>
  <c r="S33" i="2"/>
  <c r="R33" i="2"/>
  <c r="Q33" i="2"/>
  <c r="P33" i="2"/>
  <c r="O33" i="2"/>
  <c r="N33" i="2"/>
  <c r="M33" i="2"/>
  <c r="L33" i="2"/>
  <c r="K33" i="2"/>
  <c r="J33" i="2"/>
  <c r="I33" i="2"/>
  <c r="G33" i="2"/>
  <c r="U32" i="2"/>
  <c r="U31" i="2"/>
  <c r="V39" i="2" l="1"/>
  <c r="V33" i="2"/>
  <c r="S34" i="2"/>
  <c r="U39" i="2"/>
  <c r="U33" i="2"/>
  <c r="T617" i="2" s="1"/>
  <c r="I34" i="2"/>
  <c r="S40" i="2"/>
  <c r="Q34" i="2"/>
  <c r="M34" i="2"/>
  <c r="L40" i="2"/>
  <c r="P40" i="2"/>
  <c r="T40" i="2"/>
  <c r="I40" i="2"/>
  <c r="M40" i="2"/>
  <c r="Q40" i="2"/>
  <c r="J40" i="2"/>
  <c r="N40" i="2"/>
  <c r="R40" i="2"/>
  <c r="K40" i="2"/>
  <c r="O40" i="2"/>
  <c r="L34" i="2"/>
  <c r="P34" i="2"/>
  <c r="T34" i="2"/>
  <c r="N34" i="2"/>
  <c r="J34" i="2"/>
  <c r="R34" i="2"/>
  <c r="K34" i="2"/>
  <c r="O34" i="2"/>
  <c r="V34" i="2" l="1"/>
  <c r="V40" i="2"/>
  <c r="V617" i="2"/>
  <c r="W617" i="2" s="1"/>
  <c r="U34" i="2"/>
  <c r="U40" i="2"/>
  <c r="N36" i="2" l="1"/>
  <c r="N41" i="2" s="1"/>
  <c r="R36" i="2"/>
  <c r="R41" i="2" s="1"/>
  <c r="K36" i="2"/>
  <c r="I36" i="2"/>
  <c r="P36" i="2"/>
  <c r="P41" i="2" s="1"/>
  <c r="T36" i="2"/>
  <c r="T41" i="2" s="1"/>
  <c r="Q36" i="2"/>
  <c r="Q41" i="2" s="1"/>
  <c r="O36" i="2"/>
  <c r="O41" i="2" s="1"/>
  <c r="L36" i="2"/>
  <c r="L41" i="2" s="1"/>
  <c r="M36" i="2"/>
  <c r="M41" i="2" s="1"/>
  <c r="S36" i="2"/>
  <c r="S41" i="2" s="1"/>
  <c r="J36" i="2"/>
  <c r="J41" i="2" s="1"/>
  <c r="R30" i="2"/>
  <c r="R35" i="2" s="1"/>
  <c r="J30" i="2"/>
  <c r="J35" i="2" s="1"/>
  <c r="M30" i="2"/>
  <c r="M35" i="2" s="1"/>
  <c r="O30" i="2"/>
  <c r="O35" i="2" s="1"/>
  <c r="I30" i="2"/>
  <c r="Q30" i="2"/>
  <c r="Q35" i="2" s="1"/>
  <c r="K30" i="2"/>
  <c r="N30" i="2"/>
  <c r="N35" i="2" s="1"/>
  <c r="L30" i="2"/>
  <c r="L35" i="2" s="1"/>
  <c r="S30" i="2"/>
  <c r="S35" i="2" s="1"/>
  <c r="P30" i="2"/>
  <c r="P35" i="2" s="1"/>
  <c r="T30" i="2"/>
  <c r="T35" i="2" s="1"/>
  <c r="V30" i="2" l="1"/>
  <c r="V36" i="2"/>
  <c r="K35" i="2"/>
  <c r="V35" i="2" s="1"/>
  <c r="K41" i="2"/>
  <c r="V41" i="2" s="1"/>
  <c r="I41" i="2"/>
  <c r="U36" i="2"/>
  <c r="I35" i="2"/>
  <c r="U30" i="2"/>
  <c r="U35" i="2" l="1"/>
  <c r="U41" i="2"/>
  <c r="T616" i="2" l="1"/>
  <c r="N607" i="2" s="1"/>
  <c r="V616" i="2"/>
  <c r="J607" i="2" s="1"/>
  <c r="J611" i="2" l="1"/>
  <c r="N611" i="2" s="1"/>
  <c r="R611" i="2" l="1"/>
</calcChain>
</file>

<file path=xl/sharedStrings.xml><?xml version="1.0" encoding="utf-8"?>
<sst xmlns="http://schemas.openxmlformats.org/spreadsheetml/2006/main" count="1444" uniqueCount="146">
  <si>
    <t>件　　　名</t>
    <rPh sb="0" eb="1">
      <t>ケン</t>
    </rPh>
    <rPh sb="4" eb="5">
      <t>メイ</t>
    </rPh>
    <phoneticPr fontId="6"/>
  </si>
  <si>
    <t>【補足】</t>
    <rPh sb="1" eb="3">
      <t>ホソク</t>
    </rPh>
    <phoneticPr fontId="6"/>
  </si>
  <si>
    <t>施設名</t>
    <rPh sb="0" eb="2">
      <t>シセツ</t>
    </rPh>
    <rPh sb="2" eb="3">
      <t>メイ</t>
    </rPh>
    <phoneticPr fontId="6"/>
  </si>
  <si>
    <t>種別</t>
    <rPh sb="0" eb="2">
      <t>シュベツ</t>
    </rPh>
    <phoneticPr fontId="6"/>
  </si>
  <si>
    <t>供給期間</t>
    <rPh sb="0" eb="2">
      <t>キョウキュウ</t>
    </rPh>
    <rPh sb="2" eb="4">
      <t>キカン</t>
    </rPh>
    <phoneticPr fontId="6"/>
  </si>
  <si>
    <t>計</t>
    <rPh sb="0" eb="1">
      <t>ケイ</t>
    </rPh>
    <phoneticPr fontId="6"/>
  </si>
  <si>
    <t>①</t>
    <phoneticPr fontId="6"/>
  </si>
  <si>
    <t>4月</t>
    <rPh sb="1" eb="2">
      <t>ガツ</t>
    </rPh>
    <phoneticPr fontId="6"/>
  </si>
  <si>
    <t>5月</t>
    <phoneticPr fontId="6"/>
  </si>
  <si>
    <t>6月</t>
    <phoneticPr fontId="6"/>
  </si>
  <si>
    <t>7月</t>
    <rPh sb="1" eb="2">
      <t>ガツ</t>
    </rPh>
    <phoneticPr fontId="6"/>
  </si>
  <si>
    <t>8月</t>
    <rPh sb="1" eb="2">
      <t>ガツ</t>
    </rPh>
    <phoneticPr fontId="6"/>
  </si>
  <si>
    <t>9月</t>
    <phoneticPr fontId="6"/>
  </si>
  <si>
    <t>10月</t>
    <phoneticPr fontId="6"/>
  </si>
  <si>
    <t>11月</t>
    <phoneticPr fontId="6"/>
  </si>
  <si>
    <t>12月</t>
    <phoneticPr fontId="6"/>
  </si>
  <si>
    <t>1月</t>
    <phoneticPr fontId="6"/>
  </si>
  <si>
    <t>2月</t>
    <phoneticPr fontId="6"/>
  </si>
  <si>
    <t>3月</t>
    <rPh sb="1" eb="2">
      <t>ガツ</t>
    </rPh>
    <phoneticPr fontId="6"/>
  </si>
  <si>
    <t>基本料金（円）</t>
    <rPh sb="0" eb="2">
      <t>キホン</t>
    </rPh>
    <rPh sb="2" eb="4">
      <t>リョウキン</t>
    </rPh>
    <phoneticPr fontId="2"/>
  </si>
  <si>
    <t>電気料金（円）</t>
    <rPh sb="0" eb="2">
      <t>デンキ</t>
    </rPh>
    <rPh sb="2" eb="4">
      <t>リョウキン</t>
    </rPh>
    <rPh sb="5" eb="6">
      <t>エン</t>
    </rPh>
    <phoneticPr fontId="6"/>
  </si>
  <si>
    <t>基本料金単価（円/kW）</t>
    <rPh sb="0" eb="2">
      <t>キホン</t>
    </rPh>
    <rPh sb="2" eb="4">
      <t>リョウキン</t>
    </rPh>
    <rPh sb="4" eb="6">
      <t>タンカ</t>
    </rPh>
    <rPh sb="7" eb="8">
      <t>エン</t>
    </rPh>
    <phoneticPr fontId="6"/>
  </si>
  <si>
    <t>契約電力（kW）</t>
    <rPh sb="0" eb="2">
      <t>ケイヤク</t>
    </rPh>
    <rPh sb="2" eb="4">
      <t>デンリョク</t>
    </rPh>
    <phoneticPr fontId="6"/>
  </si>
  <si>
    <t>力率調整</t>
    <rPh sb="0" eb="2">
      <t>リキリツ</t>
    </rPh>
    <rPh sb="2" eb="4">
      <t>チョウセイ</t>
    </rPh>
    <phoneticPr fontId="6"/>
  </si>
  <si>
    <t>その他季</t>
    <phoneticPr fontId="2"/>
  </si>
  <si>
    <t>夏季料金</t>
    <phoneticPr fontId="2"/>
  </si>
  <si>
    <t>電力量料金計（円）</t>
    <rPh sb="0" eb="2">
      <t>デンリョク</t>
    </rPh>
    <rPh sb="2" eb="3">
      <t>リョウ</t>
    </rPh>
    <rPh sb="3" eb="5">
      <t>リョウキン</t>
    </rPh>
    <rPh sb="5" eb="6">
      <t>ケイ</t>
    </rPh>
    <rPh sb="7" eb="8">
      <t>エン</t>
    </rPh>
    <phoneticPr fontId="6"/>
  </si>
  <si>
    <t>電力量料金単価
（円/kW）</t>
    <rPh sb="0" eb="2">
      <t>デンリョク</t>
    </rPh>
    <rPh sb="2" eb="3">
      <t>リョウ</t>
    </rPh>
    <rPh sb="3" eb="5">
      <t>リョウキン</t>
    </rPh>
    <rPh sb="5" eb="7">
      <t>タンカ</t>
    </rPh>
    <rPh sb="9" eb="10">
      <t>エン</t>
    </rPh>
    <phoneticPr fontId="6"/>
  </si>
  <si>
    <t>基本料金単価等</t>
    <rPh sb="0" eb="2">
      <t>キホン</t>
    </rPh>
    <rPh sb="2" eb="4">
      <t>リョウキン</t>
    </rPh>
    <rPh sb="4" eb="6">
      <t>タンカ</t>
    </rPh>
    <rPh sb="6" eb="7">
      <t>トウ</t>
    </rPh>
    <phoneticPr fontId="6"/>
  </si>
  <si>
    <t>電気料金等</t>
    <rPh sb="0" eb="2">
      <t>デンキ</t>
    </rPh>
    <rPh sb="2" eb="4">
      <t>リョウキン</t>
    </rPh>
    <rPh sb="4" eb="5">
      <t>トウ</t>
    </rPh>
    <phoneticPr fontId="6"/>
  </si>
  <si>
    <t>夏季電力量（kWh）</t>
    <rPh sb="0" eb="2">
      <t>カキ</t>
    </rPh>
    <rPh sb="2" eb="4">
      <t>デンリョク</t>
    </rPh>
    <phoneticPr fontId="6"/>
  </si>
  <si>
    <t>その他季電力量（kWh）</t>
    <rPh sb="2" eb="3">
      <t>タ</t>
    </rPh>
    <rPh sb="3" eb="4">
      <t>キ</t>
    </rPh>
    <rPh sb="4" eb="6">
      <t>デンリョク</t>
    </rPh>
    <phoneticPr fontId="6"/>
  </si>
  <si>
    <t>予定使用電力量（kWh）</t>
  </si>
  <si>
    <t>低圧電力</t>
    <rPh sb="0" eb="2">
      <t>テイアツ</t>
    </rPh>
    <rPh sb="2" eb="4">
      <t>デンリョク</t>
    </rPh>
    <phoneticPr fontId="6"/>
  </si>
  <si>
    <t>予備電力</t>
    <rPh sb="0" eb="2">
      <t>ヨビ</t>
    </rPh>
    <rPh sb="2" eb="4">
      <t>デンリョク</t>
    </rPh>
    <phoneticPr fontId="2"/>
  </si>
  <si>
    <t>従量電灯Ｂ</t>
    <rPh sb="0" eb="2">
      <t>ジュウリョウ</t>
    </rPh>
    <rPh sb="2" eb="4">
      <t>デントウ</t>
    </rPh>
    <phoneticPr fontId="6"/>
  </si>
  <si>
    <t>従量電灯Ｃ</t>
    <rPh sb="0" eb="2">
      <t>ジュウリョウ</t>
    </rPh>
    <rPh sb="2" eb="4">
      <t>デントウ</t>
    </rPh>
    <phoneticPr fontId="6"/>
  </si>
  <si>
    <t>電力量料金（kWh）</t>
    <rPh sb="0" eb="2">
      <t>デンリョク</t>
    </rPh>
    <rPh sb="2" eb="3">
      <t>リョウ</t>
    </rPh>
    <rPh sb="3" eb="5">
      <t>リョウキン</t>
    </rPh>
    <phoneticPr fontId="2"/>
  </si>
  <si>
    <t>120kWhまで</t>
    <phoneticPr fontId="2"/>
  </si>
  <si>
    <t>120kWhをこえ300kWhまで</t>
    <phoneticPr fontId="2"/>
  </si>
  <si>
    <t>300kWhをこえる</t>
    <phoneticPr fontId="2"/>
  </si>
  <si>
    <t>基本料金単価（円/契約）</t>
    <rPh sb="0" eb="2">
      <t>キホン</t>
    </rPh>
    <rPh sb="2" eb="4">
      <t>リョウキン</t>
    </rPh>
    <rPh sb="4" eb="6">
      <t>タンカ</t>
    </rPh>
    <rPh sb="7" eb="8">
      <t>エン</t>
    </rPh>
    <rPh sb="9" eb="11">
      <t>ケイヤク</t>
    </rPh>
    <phoneticPr fontId="6"/>
  </si>
  <si>
    <t>基本料金単価（円/kVA）</t>
    <rPh sb="0" eb="2">
      <t>キホン</t>
    </rPh>
    <rPh sb="2" eb="4">
      <t>リョウキン</t>
    </rPh>
    <rPh sb="4" eb="6">
      <t>タンカ</t>
    </rPh>
    <rPh sb="7" eb="8">
      <t>エン</t>
    </rPh>
    <phoneticPr fontId="6"/>
  </si>
  <si>
    <t>小名浜配水池</t>
    <phoneticPr fontId="2"/>
  </si>
  <si>
    <t>鹿島台ポンプ場</t>
    <phoneticPr fontId="2"/>
  </si>
  <si>
    <t>神白ポンプ場</t>
    <phoneticPr fontId="2"/>
  </si>
  <si>
    <t>洋向台ポンプ場</t>
    <phoneticPr fontId="2"/>
  </si>
  <si>
    <t>三崎住宅団地ポンプ場</t>
    <phoneticPr fontId="2"/>
  </si>
  <si>
    <t>大剣配水池</t>
    <phoneticPr fontId="2"/>
  </si>
  <si>
    <t>大沢ポンプ場</t>
    <phoneticPr fontId="2"/>
  </si>
  <si>
    <t>葉山ポンプ場</t>
    <phoneticPr fontId="2"/>
  </si>
  <si>
    <t>釜戸第１ポンプ場</t>
    <phoneticPr fontId="2"/>
  </si>
  <si>
    <t>釜戸第２ポンプ場</t>
    <phoneticPr fontId="2"/>
  </si>
  <si>
    <t>玉川団地ポンプ場</t>
    <rPh sb="0" eb="2">
      <t>タマガワ</t>
    </rPh>
    <rPh sb="2" eb="4">
      <t>ダンチ</t>
    </rPh>
    <phoneticPr fontId="2"/>
  </si>
  <si>
    <t>玉川配水池</t>
    <rPh sb="0" eb="2">
      <t>タマガワ</t>
    </rPh>
    <rPh sb="2" eb="5">
      <t>ハイスイチ</t>
    </rPh>
    <phoneticPr fontId="2"/>
  </si>
  <si>
    <t>追分ポンプ場</t>
    <phoneticPr fontId="2"/>
  </si>
  <si>
    <t>合磯トンネル</t>
    <phoneticPr fontId="2"/>
  </si>
  <si>
    <t>大沢配水池</t>
    <phoneticPr fontId="2"/>
  </si>
  <si>
    <t>走熊大沢配水池(走熊流量計)</t>
    <phoneticPr fontId="2"/>
  </si>
  <si>
    <t>滝尻流量計</t>
    <phoneticPr fontId="2"/>
  </si>
  <si>
    <t>神白配水池</t>
    <phoneticPr fontId="2"/>
  </si>
  <si>
    <t>洋向台配水池</t>
    <phoneticPr fontId="2"/>
  </si>
  <si>
    <t>湘南台ポンプ場</t>
    <phoneticPr fontId="2"/>
  </si>
  <si>
    <t>湘南台配水池</t>
    <phoneticPr fontId="2"/>
  </si>
  <si>
    <t>葉山配水池</t>
    <phoneticPr fontId="2"/>
  </si>
  <si>
    <t>中部工業団地配水池</t>
    <phoneticPr fontId="2"/>
  </si>
  <si>
    <t>いわき中部工業団地内</t>
    <phoneticPr fontId="2"/>
  </si>
  <si>
    <t>中部工業団地ポンプ場</t>
    <phoneticPr fontId="2"/>
  </si>
  <si>
    <t>入田羽ポンプ場</t>
    <phoneticPr fontId="2"/>
  </si>
  <si>
    <t>田多羅以ポンプ場</t>
    <phoneticPr fontId="2"/>
  </si>
  <si>
    <t>根古屋ポンプ場</t>
    <phoneticPr fontId="2"/>
  </si>
  <si>
    <t>勿来配水池</t>
    <phoneticPr fontId="2"/>
  </si>
  <si>
    <t>家ノ前ポンプ場</t>
    <phoneticPr fontId="2"/>
  </si>
  <si>
    <t>法田配水池</t>
    <phoneticPr fontId="2"/>
  </si>
  <si>
    <t>金山配水池</t>
    <phoneticPr fontId="2"/>
  </si>
  <si>
    <t>塙第１ポンプ場</t>
    <phoneticPr fontId="2"/>
  </si>
  <si>
    <t>塙第２ポンプ場</t>
    <phoneticPr fontId="2"/>
  </si>
  <si>
    <t>頭巾平ポンプ場</t>
    <phoneticPr fontId="2"/>
  </si>
  <si>
    <t>高倉配水池</t>
    <phoneticPr fontId="2"/>
  </si>
  <si>
    <t>南台ポンプ場</t>
    <phoneticPr fontId="2"/>
  </si>
  <si>
    <t>東田減圧弁室</t>
    <phoneticPr fontId="2"/>
  </si>
  <si>
    <t>窪田上り途管理メーター</t>
    <phoneticPr fontId="2"/>
  </si>
  <si>
    <t>西荒田地内(西荒田管理ﾒｰﾀｰ)</t>
    <phoneticPr fontId="2"/>
  </si>
  <si>
    <t>黒田配水池</t>
    <phoneticPr fontId="2"/>
  </si>
  <si>
    <t>鹿島工業団地ポンプ場</t>
    <phoneticPr fontId="2"/>
  </si>
  <si>
    <t>竜ケ沢ポンプ場</t>
    <phoneticPr fontId="2"/>
  </si>
  <si>
    <t>長倉ポンプ場</t>
    <phoneticPr fontId="2"/>
  </si>
  <si>
    <t>力石ポンプ場</t>
    <phoneticPr fontId="2"/>
  </si>
  <si>
    <t>湯ノ岳ポンプ場</t>
    <phoneticPr fontId="2"/>
  </si>
  <si>
    <t>田場坂ポンプ場</t>
    <phoneticPr fontId="2"/>
  </si>
  <si>
    <t>掘坂流量計室</t>
    <phoneticPr fontId="2"/>
  </si>
  <si>
    <t>泉配水池</t>
    <phoneticPr fontId="2"/>
  </si>
  <si>
    <t>鹿島工業団地配水池</t>
    <phoneticPr fontId="2"/>
  </si>
  <si>
    <t>浅貝配水池</t>
    <phoneticPr fontId="2"/>
  </si>
  <si>
    <t>草木台配水池</t>
    <phoneticPr fontId="2"/>
  </si>
  <si>
    <t>湯台堂配水池</t>
    <phoneticPr fontId="2"/>
  </si>
  <si>
    <t>阿良田調整池</t>
    <phoneticPr fontId="2"/>
  </si>
  <si>
    <t>皿貝ポンプ場</t>
    <phoneticPr fontId="2"/>
  </si>
  <si>
    <t>深山田ポンプ場</t>
    <phoneticPr fontId="2"/>
  </si>
  <si>
    <t>入遠野配水池</t>
    <phoneticPr fontId="2"/>
  </si>
  <si>
    <t>南部工事事務所</t>
    <phoneticPr fontId="2"/>
  </si>
  <si>
    <t>電気料金（円）</t>
    <phoneticPr fontId="2"/>
  </si>
  <si>
    <t>予定使用電力量（kWh）</t>
    <phoneticPr fontId="2"/>
  </si>
  <si>
    <t>合計（税込み）</t>
    <rPh sb="0" eb="2">
      <t>ゴウケイ</t>
    </rPh>
    <rPh sb="3" eb="5">
      <t>ゼイコミ</t>
    </rPh>
    <phoneticPr fontId="6"/>
  </si>
  <si>
    <t>合計（税込み）</t>
    <phoneticPr fontId="2"/>
  </si>
  <si>
    <t>円</t>
    <phoneticPr fontId="2"/>
  </si>
  <si>
    <t>②</t>
    <phoneticPr fontId="2"/>
  </si>
  <si>
    <t>総合計（税込み）</t>
    <phoneticPr fontId="2"/>
  </si>
  <si>
    <t>総合計（税抜き）</t>
    <phoneticPr fontId="2"/>
  </si>
  <si>
    <t>消費税</t>
    <phoneticPr fontId="2"/>
  </si>
  <si>
    <t>円</t>
  </si>
  <si>
    <t>③＝①＋②</t>
    <phoneticPr fontId="2"/>
  </si>
  <si>
    <t>④＝（③／1.1）</t>
    <phoneticPr fontId="2"/>
  </si>
  <si>
    <t>⑤＝（③－④）</t>
    <phoneticPr fontId="2"/>
  </si>
  <si>
    <t>1円未満切り上げ</t>
    <phoneticPr fontId="2"/>
  </si>
  <si>
    <t>令和3年度 (6月～3月)</t>
    <rPh sb="0" eb="2">
      <t>レイワ</t>
    </rPh>
    <rPh sb="3" eb="5">
      <t>ネンド</t>
    </rPh>
    <rPh sb="8" eb="9">
      <t>ガツ</t>
    </rPh>
    <rPh sb="11" eb="12">
      <t>ガツ</t>
    </rPh>
    <phoneticPr fontId="6"/>
  </si>
  <si>
    <t>令和4年度 (4月～3月)</t>
    <rPh sb="0" eb="2">
      <t>レイワ</t>
    </rPh>
    <rPh sb="3" eb="5">
      <t>ネンド</t>
    </rPh>
    <rPh sb="8" eb="9">
      <t>ガツ</t>
    </rPh>
    <rPh sb="11" eb="12">
      <t>ガツ</t>
    </rPh>
    <phoneticPr fontId="6"/>
  </si>
  <si>
    <t>№</t>
    <phoneticPr fontId="2"/>
  </si>
  <si>
    <t>商号または名称</t>
    <rPh sb="0" eb="2">
      <t>ショウゴウ</t>
    </rPh>
    <rPh sb="5" eb="7">
      <t>メイショウ</t>
    </rPh>
    <phoneticPr fontId="6"/>
  </si>
  <si>
    <r>
      <t>１ 水色の網掛け部分をすべて入力すること。（</t>
    </r>
    <r>
      <rPr>
        <u/>
        <sz val="14"/>
        <color theme="1"/>
        <rFont val="ＭＳ 明朝"/>
        <family val="1"/>
        <charset val="128"/>
      </rPr>
      <t>水色の網掛け部分以外のセルの数値等（関数を含む）は変更しないこと</t>
    </r>
    <r>
      <rPr>
        <sz val="14"/>
        <color theme="1"/>
        <rFont val="ＭＳ 明朝"/>
        <family val="1"/>
        <charset val="128"/>
      </rPr>
      <t>）</t>
    </r>
    <rPh sb="2" eb="4">
      <t>ミズイロ</t>
    </rPh>
    <rPh sb="5" eb="7">
      <t>アミカ</t>
    </rPh>
    <rPh sb="8" eb="10">
      <t>ブブン</t>
    </rPh>
    <rPh sb="14" eb="16">
      <t>ニュウリョク</t>
    </rPh>
    <rPh sb="22" eb="24">
      <t>ミズイロ</t>
    </rPh>
    <rPh sb="23" eb="24">
      <t>ニュウスイ</t>
    </rPh>
    <rPh sb="25" eb="27">
      <t>アミカ</t>
    </rPh>
    <rPh sb="28" eb="30">
      <t>ブブン</t>
    </rPh>
    <rPh sb="30" eb="32">
      <t>イガイ</t>
    </rPh>
    <rPh sb="36" eb="38">
      <t>スウチ</t>
    </rPh>
    <rPh sb="38" eb="39">
      <t>トウ</t>
    </rPh>
    <rPh sb="40" eb="42">
      <t>カンスウ</t>
    </rPh>
    <rPh sb="43" eb="44">
      <t>フク</t>
    </rPh>
    <rPh sb="47" eb="49">
      <t>ヘンコウ</t>
    </rPh>
    <phoneticPr fontId="6"/>
  </si>
  <si>
    <t>２ 入力する各料金の単価には消費税及び地方消費税相当額を含めること。なお、税率は10％とする。</t>
    <rPh sb="2" eb="4">
      <t>ニュウリョク</t>
    </rPh>
    <rPh sb="6" eb="9">
      <t>カクリョウキン</t>
    </rPh>
    <rPh sb="10" eb="12">
      <t>タンカ</t>
    </rPh>
    <rPh sb="14" eb="17">
      <t>ショウヒゼイ</t>
    </rPh>
    <rPh sb="17" eb="18">
      <t>オヨ</t>
    </rPh>
    <rPh sb="19" eb="21">
      <t>チホウ</t>
    </rPh>
    <rPh sb="21" eb="24">
      <t>ショウヒゼイ</t>
    </rPh>
    <rPh sb="24" eb="26">
      <t>ソウトウ</t>
    </rPh>
    <rPh sb="26" eb="27">
      <t>ガク</t>
    </rPh>
    <rPh sb="28" eb="29">
      <t>フク</t>
    </rPh>
    <rPh sb="37" eb="39">
      <t>ゼイリツ</t>
    </rPh>
    <phoneticPr fontId="6"/>
  </si>
  <si>
    <t>４ 各料金の単価は小数点以下第２位まで入力が可能であるが、施設の毎月の電気料金は小数点以下を切り捨てとする。</t>
    <rPh sb="2" eb="5">
      <t>カクリョウキン</t>
    </rPh>
    <rPh sb="6" eb="8">
      <t>タンカ</t>
    </rPh>
    <rPh sb="9" eb="12">
      <t>ショウスウテン</t>
    </rPh>
    <rPh sb="12" eb="14">
      <t>イカ</t>
    </rPh>
    <rPh sb="14" eb="15">
      <t>ダイ</t>
    </rPh>
    <rPh sb="16" eb="17">
      <t>イ</t>
    </rPh>
    <rPh sb="19" eb="21">
      <t>ニュウリョク</t>
    </rPh>
    <rPh sb="22" eb="24">
      <t>カノウ</t>
    </rPh>
    <rPh sb="29" eb="31">
      <t>シセツ</t>
    </rPh>
    <rPh sb="32" eb="34">
      <t>マイツキ</t>
    </rPh>
    <rPh sb="35" eb="37">
      <t>デンキ</t>
    </rPh>
    <rPh sb="37" eb="39">
      <t>リョウキン</t>
    </rPh>
    <rPh sb="40" eb="43">
      <t>ショウスウテン</t>
    </rPh>
    <rPh sb="43" eb="45">
      <t>イカ</t>
    </rPh>
    <rPh sb="46" eb="47">
      <t>キ</t>
    </rPh>
    <rPh sb="48" eb="49">
      <t>ス</t>
    </rPh>
    <phoneticPr fontId="6"/>
  </si>
  <si>
    <t>７ 自動計算された各項目の金額に誤りがないか、必ず検算をすること。</t>
    <rPh sb="2" eb="4">
      <t>ジドウ</t>
    </rPh>
    <rPh sb="4" eb="6">
      <t>ケイサン</t>
    </rPh>
    <rPh sb="9" eb="12">
      <t>カクコウモク</t>
    </rPh>
    <rPh sb="13" eb="15">
      <t>キンガク</t>
    </rPh>
    <rPh sb="16" eb="17">
      <t>アヤマ</t>
    </rPh>
    <rPh sb="23" eb="24">
      <t>カナラ</t>
    </rPh>
    <rPh sb="25" eb="27">
      <t>ケンザン</t>
    </rPh>
    <phoneticPr fontId="6"/>
  </si>
  <si>
    <t>入　札　内　訳　書</t>
    <rPh sb="0" eb="1">
      <t>イ</t>
    </rPh>
    <rPh sb="2" eb="3">
      <t>サツ</t>
    </rPh>
    <rPh sb="4" eb="5">
      <t>ウチ</t>
    </rPh>
    <rPh sb="6" eb="7">
      <t>ワケ</t>
    </rPh>
    <rPh sb="8" eb="9">
      <t>ショ</t>
    </rPh>
    <phoneticPr fontId="6"/>
  </si>
  <si>
    <t>この金額を入札書に転記すること</t>
    <rPh sb="2" eb="4">
      <t>キンガク</t>
    </rPh>
    <rPh sb="5" eb="7">
      <t>ニュウサツ</t>
    </rPh>
    <rPh sb="7" eb="8">
      <t>ショ</t>
    </rPh>
    <rPh sb="9" eb="11">
      <t>テンキ</t>
    </rPh>
    <phoneticPr fontId="6"/>
  </si>
  <si>
    <t>３ 入力する「基本料金単価（円/kW）」には、力率調整割引または割増の金額を含まないこと。</t>
    <rPh sb="2" eb="4">
      <t>ニュウリョク</t>
    </rPh>
    <rPh sb="7" eb="9">
      <t>キホン</t>
    </rPh>
    <rPh sb="9" eb="11">
      <t>リョウキン</t>
    </rPh>
    <rPh sb="11" eb="13">
      <t>タンカ</t>
    </rPh>
    <rPh sb="23" eb="25">
      <t>リキリツ</t>
    </rPh>
    <rPh sb="25" eb="27">
      <t>チョウセイ</t>
    </rPh>
    <rPh sb="27" eb="29">
      <t>ワリビキ</t>
    </rPh>
    <rPh sb="32" eb="34">
      <t>ワリマシ</t>
    </rPh>
    <rPh sb="35" eb="37">
      <t>キンガク</t>
    </rPh>
    <rPh sb="38" eb="39">
      <t>フク</t>
    </rPh>
    <phoneticPr fontId="6"/>
  </si>
  <si>
    <t>６ 入札金額は表の最下段に記載の総合計（税抜き）④とするが、契約は内訳書に入力された単価による単価契約とするため、正確な単価を入力すること。</t>
    <rPh sb="7" eb="8">
      <t>ヒョウ</t>
    </rPh>
    <rPh sb="9" eb="12">
      <t>サイゲダン</t>
    </rPh>
    <rPh sb="13" eb="15">
      <t>キサイ</t>
    </rPh>
    <rPh sb="30" eb="32">
      <t>ケイヤク</t>
    </rPh>
    <rPh sb="33" eb="35">
      <t>ウチワケ</t>
    </rPh>
    <rPh sb="35" eb="36">
      <t>ショ</t>
    </rPh>
    <rPh sb="37" eb="39">
      <t>ニュウリョク</t>
    </rPh>
    <rPh sb="42" eb="44">
      <t>タンカ</t>
    </rPh>
    <rPh sb="47" eb="49">
      <t>タンカ</t>
    </rPh>
    <rPh sb="49" eb="51">
      <t>ケイヤク</t>
    </rPh>
    <rPh sb="57" eb="59">
      <t>セイカク</t>
    </rPh>
    <rPh sb="60" eb="62">
      <t>タンカ</t>
    </rPh>
    <rPh sb="63" eb="65">
      <t>ニュウリョク</t>
    </rPh>
    <phoneticPr fontId="6"/>
  </si>
  <si>
    <t>岡小名山田作ポンプ場</t>
    <phoneticPr fontId="2"/>
  </si>
  <si>
    <t>鹿島台配水池</t>
    <phoneticPr fontId="2"/>
  </si>
  <si>
    <t>泉ケ丘配水池</t>
    <phoneticPr fontId="2"/>
  </si>
  <si>
    <t>古我湯ポンプ小屋</t>
    <phoneticPr fontId="2"/>
  </si>
  <si>
    <t>柳作ポンプ場</t>
    <phoneticPr fontId="2"/>
  </si>
  <si>
    <t>堤ノ上調整池</t>
    <phoneticPr fontId="2"/>
  </si>
  <si>
    <t>傾城緑ヶ丘ポンプ場</t>
    <phoneticPr fontId="2"/>
  </si>
  <si>
    <t>小野田ポンプ場</t>
    <phoneticPr fontId="2"/>
  </si>
  <si>
    <t>藤原ポンプ場</t>
    <phoneticPr fontId="2"/>
  </si>
  <si>
    <t>忠田ポンプ場</t>
    <phoneticPr fontId="2"/>
  </si>
  <si>
    <t>小幡ポンプ場</t>
    <phoneticPr fontId="2"/>
  </si>
  <si>
    <t>長槻管理メーター</t>
    <phoneticPr fontId="2"/>
  </si>
  <si>
    <t>湯長谷減圧弁管理メーター</t>
    <phoneticPr fontId="2"/>
  </si>
  <si>
    <t>原前ポンプ場</t>
    <phoneticPr fontId="2"/>
  </si>
  <si>
    <t>上遠野配水池</t>
    <phoneticPr fontId="2"/>
  </si>
  <si>
    <t>契約電流（A）</t>
    <phoneticPr fontId="6"/>
  </si>
  <si>
    <t>契約容量（KVA）</t>
    <rPh sb="0" eb="2">
      <t>ケイヤク</t>
    </rPh>
    <rPh sb="2" eb="4">
      <t>ヨウリョウ</t>
    </rPh>
    <phoneticPr fontId="6"/>
  </si>
  <si>
    <t>いわき市水道局南部工事事務所 外72箇所で使用する電力の供給</t>
    <rPh sb="15" eb="16">
      <t>ホカ</t>
    </rPh>
    <rPh sb="18" eb="20">
      <t>カショ</t>
    </rPh>
    <phoneticPr fontId="6"/>
  </si>
  <si>
    <t>５ 入札金額の算定に当たっては、燃料費調整額及び再生可能エネルギー発電促進賦課金の額を含めないこと。</t>
    <rPh sb="2" eb="4">
      <t>ニュウサツ</t>
    </rPh>
    <rPh sb="4" eb="6">
      <t>キンガク</t>
    </rPh>
    <rPh sb="7" eb="9">
      <t>サンテイ</t>
    </rPh>
    <rPh sb="10" eb="11">
      <t>ア</t>
    </rPh>
    <rPh sb="16" eb="19">
      <t>ネンリョウヒ</t>
    </rPh>
    <rPh sb="19" eb="21">
      <t>チョウセイ</t>
    </rPh>
    <rPh sb="21" eb="22">
      <t>ガク</t>
    </rPh>
    <rPh sb="22" eb="23">
      <t>オヨ</t>
    </rPh>
    <rPh sb="24" eb="26">
      <t>サイセイ</t>
    </rPh>
    <rPh sb="26" eb="28">
      <t>カノウ</t>
    </rPh>
    <rPh sb="33" eb="35">
      <t>ハツデン</t>
    </rPh>
    <rPh sb="35" eb="37">
      <t>ソクシン</t>
    </rPh>
    <rPh sb="37" eb="40">
      <t>フカキン</t>
    </rPh>
    <rPh sb="41" eb="42">
      <t>ガク</t>
    </rPh>
    <rPh sb="43" eb="44">
      <t>フク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</si>
</sst>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quot;△ &quot;#,##0"/>
    <numFmt numFmtId="177" formatCode="0.00_ "/>
    <numFmt numFmtId="178" formatCode="#,##0.00;&quot;△ &quot;#,##0.00"/>
    <numFmt numFmtId="179" formatCode="#,##0&quot;ｋW&quot;"/>
    <numFmt numFmtId="180" formatCode="#,##0.00_ "/>
    <numFmt numFmtId="181" formatCode="#,##0_ "/>
    <numFmt numFmtId="182" formatCode="0_ "/>
    <numFmt numFmtId="183" formatCode="#,##0.00_ ;[Red]\-#,##0.00\ "/>
    <numFmt numFmtId="184" formatCode="0.0_ "/>
    <numFmt numFmtId="185" formatCode="#,##0_);[Red]\(#,##0\)"/>
  </numFmts>
  <fonts count="21" x14ac:knownFonts="1">
    <font>
      <sz val="10.5"/>
      <color theme="1"/>
      <name val="ＭＳ 明朝"/>
      <family val="2"/>
      <charset val="128"/>
    </font>
    <font>
      <sz val="10.5"/>
      <color theme="1"/>
      <name val="ＭＳ 明朝"/>
      <family val="2"/>
      <charset val="128"/>
    </font>
    <font>
      <sz val="6"/>
      <name val="ＭＳ 明朝"/>
      <family val="2"/>
      <charset val="128"/>
    </font>
    <font>
      <sz val="11"/>
      <color theme="1"/>
      <name val="游ゴシック"/>
      <family val="2"/>
      <scheme val="minor"/>
    </font>
    <font>
      <sz val="10.5"/>
      <color theme="1"/>
      <name val="ＭＳ 明朝"/>
      <family val="1"/>
      <charset val="128"/>
    </font>
    <font>
      <b/>
      <sz val="14"/>
      <color theme="1"/>
      <name val="ＭＳ ゴシック"/>
      <family val="3"/>
      <charset val="128"/>
    </font>
    <font>
      <sz val="6"/>
      <name val="游ゴシック"/>
      <family val="3"/>
      <charset val="128"/>
      <scheme val="minor"/>
    </font>
    <font>
      <sz val="14"/>
      <color theme="1"/>
      <name val="ＭＳ ゴシック"/>
      <family val="3"/>
      <charset val="128"/>
    </font>
    <font>
      <sz val="14"/>
      <color theme="1"/>
      <name val="ＭＳ 明朝"/>
      <family val="1"/>
      <charset val="128"/>
    </font>
    <font>
      <sz val="9"/>
      <name val="ＭＳ 明朝"/>
      <family val="1"/>
      <charset val="128"/>
    </font>
    <font>
      <sz val="6"/>
      <name val="ＭＳ 明朝"/>
      <family val="1"/>
      <charset val="128"/>
    </font>
    <font>
      <sz val="11"/>
      <name val="ＭＳ Ｐゴシック"/>
      <family val="3"/>
      <charset val="128"/>
    </font>
    <font>
      <sz val="9"/>
      <color theme="1"/>
      <name val="ＭＳ 明朝"/>
      <family val="1"/>
      <charset val="128"/>
    </font>
    <font>
      <sz val="8"/>
      <color theme="1"/>
      <name val="ＭＳ 明朝"/>
      <family val="1"/>
      <charset val="128"/>
    </font>
    <font>
      <sz val="8"/>
      <name val="ＭＳ 明朝"/>
      <family val="1"/>
      <charset val="128"/>
    </font>
    <font>
      <b/>
      <sz val="9"/>
      <color theme="1"/>
      <name val="ＭＳ 明朝"/>
      <family val="1"/>
      <charset val="128"/>
    </font>
    <font>
      <b/>
      <u/>
      <sz val="9"/>
      <color rgb="FFFF0000"/>
      <name val="ＭＳ ゴシック"/>
      <family val="3"/>
      <charset val="128"/>
    </font>
    <font>
      <sz val="10"/>
      <color theme="1"/>
      <name val="ＭＳ 明朝"/>
      <family val="1"/>
      <charset val="128"/>
    </font>
    <font>
      <u/>
      <sz val="14"/>
      <color theme="1"/>
      <name val="ＭＳ 明朝"/>
      <family val="1"/>
      <charset val="128"/>
    </font>
    <font>
      <sz val="12"/>
      <color rgb="FFFF0000"/>
      <name val="ＭＳ 明朝"/>
      <family val="1"/>
      <charset val="128"/>
    </font>
    <font>
      <b/>
      <u/>
      <sz val="10"/>
      <color rgb="FFFF0000"/>
      <name val="ＭＳ 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8" tint="0.59999389629810485"/>
        <bgColor indexed="64"/>
      </patternFill>
    </fill>
    <fill>
      <patternFill patternType="solid">
        <fgColor theme="8" tint="0.59996337778862885"/>
        <bgColor indexed="64"/>
      </patternFill>
    </fill>
  </fills>
  <borders count="5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hair">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hair">
        <color indexed="64"/>
      </left>
      <right style="thin">
        <color indexed="64"/>
      </right>
      <top style="hair">
        <color indexed="64"/>
      </top>
      <bottom style="hair">
        <color indexed="64"/>
      </bottom>
      <diagonal style="hair">
        <color indexed="64"/>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right style="hair">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thin">
        <color indexed="64"/>
      </bottom>
      <diagonal style="thin">
        <color indexed="64"/>
      </diagonal>
    </border>
    <border diagonalUp="1">
      <left/>
      <right style="hair">
        <color indexed="64"/>
      </right>
      <top style="hair">
        <color indexed="64"/>
      </top>
      <bottom style="thin">
        <color indexed="64"/>
      </bottom>
      <diagonal style="thin">
        <color indexed="64"/>
      </diagonal>
    </border>
    <border diagonalUp="1">
      <left style="hair">
        <color indexed="64"/>
      </left>
      <right style="hair">
        <color indexed="64"/>
      </right>
      <top style="hair">
        <color indexed="64"/>
      </top>
      <bottom style="thin">
        <color indexed="64"/>
      </bottom>
      <diagonal style="thin">
        <color indexed="64"/>
      </diagonal>
    </border>
    <border diagonalUp="1">
      <left style="hair">
        <color indexed="64"/>
      </left>
      <right style="thin">
        <color indexed="64"/>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left style="medium">
        <color indexed="64"/>
      </left>
      <right/>
      <top/>
      <bottom/>
      <diagonal/>
    </border>
    <border>
      <left/>
      <right/>
      <top style="medium">
        <color indexed="64"/>
      </top>
      <bottom/>
      <diagonal/>
    </border>
    <border>
      <left/>
      <right/>
      <top/>
      <bottom style="medium">
        <color indexed="64"/>
      </bottom>
      <diagonal/>
    </border>
    <border>
      <left style="thin">
        <color indexed="64"/>
      </left>
      <right/>
      <top style="thin">
        <color indexed="64"/>
      </top>
      <bottom style="hair">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3" fillId="0" borderId="0"/>
    <xf numFmtId="0" fontId="11" fillId="0" borderId="0"/>
    <xf numFmtId="38" fontId="11" fillId="0" borderId="0" applyFont="0" applyFill="0" applyBorder="0" applyAlignment="0" applyProtection="0"/>
  </cellStyleXfs>
  <cellXfs count="185">
    <xf numFmtId="0" fontId="0" fillId="0" borderId="0" xfId="0">
      <alignment vertical="center"/>
    </xf>
    <xf numFmtId="0" fontId="4" fillId="0" borderId="0" xfId="2" applyFont="1"/>
    <xf numFmtId="0" fontId="4" fillId="0" borderId="0" xfId="2" applyFont="1" applyFill="1"/>
    <xf numFmtId="0" fontId="4" fillId="0" borderId="0" xfId="2" applyFont="1" applyAlignment="1">
      <alignment horizontal="center"/>
    </xf>
    <xf numFmtId="176" fontId="4" fillId="0" borderId="0" xfId="2" applyNumberFormat="1" applyFont="1" applyAlignment="1">
      <alignment horizontal="right" vertical="center" shrinkToFit="1"/>
    </xf>
    <xf numFmtId="0" fontId="4" fillId="0" borderId="0" xfId="2" applyFont="1" applyAlignment="1">
      <alignment horizontal="right" vertical="center" shrinkToFit="1"/>
    </xf>
    <xf numFmtId="176" fontId="4" fillId="0" borderId="0" xfId="2" applyNumberFormat="1" applyFont="1" applyAlignment="1">
      <alignment horizontal="right"/>
    </xf>
    <xf numFmtId="0" fontId="4" fillId="0" borderId="0" xfId="2" applyFont="1" applyAlignment="1">
      <alignment horizontal="right"/>
    </xf>
    <xf numFmtId="0" fontId="7" fillId="0" borderId="0" xfId="2" applyFont="1" applyAlignment="1">
      <alignment horizontal="center" vertical="center"/>
    </xf>
    <xf numFmtId="0" fontId="7" fillId="0" borderId="0" xfId="2" applyFont="1" applyFill="1" applyAlignment="1">
      <alignment horizontal="center" vertical="center"/>
    </xf>
    <xf numFmtId="0" fontId="4" fillId="0" borderId="0" xfId="2" applyFont="1" applyAlignment="1">
      <alignment vertical="center"/>
    </xf>
    <xf numFmtId="0" fontId="12" fillId="0" borderId="0" xfId="2" applyFont="1"/>
    <xf numFmtId="0" fontId="12" fillId="0" borderId="0" xfId="2" applyFont="1" applyAlignment="1">
      <alignment vertical="center"/>
    </xf>
    <xf numFmtId="176" fontId="12" fillId="0" borderId="0" xfId="2" applyNumberFormat="1" applyFont="1" applyAlignment="1">
      <alignment horizontal="right" vertical="center" shrinkToFit="1"/>
    </xf>
    <xf numFmtId="0" fontId="12" fillId="0" borderId="0" xfId="2" applyFont="1" applyAlignment="1">
      <alignment horizontal="right" vertical="center" shrinkToFit="1"/>
    </xf>
    <xf numFmtId="0" fontId="12" fillId="0" borderId="0" xfId="2" applyFont="1" applyAlignment="1">
      <alignment horizontal="right"/>
    </xf>
    <xf numFmtId="176" fontId="12" fillId="0" borderId="0" xfId="2" applyNumberFormat="1" applyFont="1" applyAlignment="1">
      <alignment horizontal="right"/>
    </xf>
    <xf numFmtId="0" fontId="12" fillId="0" borderId="0" xfId="2" applyFont="1" applyFill="1"/>
    <xf numFmtId="0" fontId="12" fillId="0" borderId="0" xfId="2" applyFont="1" applyAlignment="1">
      <alignment horizontal="center"/>
    </xf>
    <xf numFmtId="0" fontId="12" fillId="0" borderId="0" xfId="2" applyFont="1" applyAlignment="1">
      <alignment horizontal="left"/>
    </xf>
    <xf numFmtId="176" fontId="12" fillId="0" borderId="0" xfId="2" applyNumberFormat="1" applyFont="1" applyBorder="1" applyAlignment="1">
      <alignment vertical="center" shrinkToFit="1"/>
    </xf>
    <xf numFmtId="176" fontId="12" fillId="0" borderId="0" xfId="2" applyNumberFormat="1" applyFont="1" applyAlignment="1">
      <alignment horizontal="left"/>
    </xf>
    <xf numFmtId="0" fontId="14" fillId="0" borderId="23" xfId="2" applyFont="1" applyBorder="1" applyAlignment="1">
      <alignment horizontal="center" vertical="center" shrinkToFit="1"/>
    </xf>
    <xf numFmtId="0" fontId="13" fillId="0" borderId="22" xfId="2" applyFont="1" applyBorder="1" applyAlignment="1">
      <alignment horizontal="center" vertical="center"/>
    </xf>
    <xf numFmtId="0" fontId="14" fillId="0" borderId="21" xfId="2" applyFont="1" applyBorder="1" applyAlignment="1">
      <alignment vertical="center" shrinkToFit="1"/>
    </xf>
    <xf numFmtId="178" fontId="13" fillId="0" borderId="28" xfId="2" applyNumberFormat="1" applyFont="1" applyFill="1" applyBorder="1" applyAlignment="1">
      <alignment vertical="center" shrinkToFit="1"/>
    </xf>
    <xf numFmtId="178" fontId="13" fillId="0" borderId="26" xfId="2" applyNumberFormat="1" applyFont="1" applyFill="1" applyBorder="1" applyAlignment="1">
      <alignment vertical="center" shrinkToFit="1"/>
    </xf>
    <xf numFmtId="178" fontId="13" fillId="0" borderId="27" xfId="2" applyNumberFormat="1" applyFont="1" applyFill="1" applyBorder="1" applyAlignment="1">
      <alignment vertical="center" shrinkToFit="1"/>
    </xf>
    <xf numFmtId="182" fontId="14" fillId="0" borderId="32" xfId="2" applyNumberFormat="1" applyFont="1" applyFill="1" applyBorder="1" applyAlignment="1">
      <alignment vertical="center" shrinkToFit="1"/>
    </xf>
    <xf numFmtId="179" fontId="14" fillId="0" borderId="10" xfId="2" applyNumberFormat="1" applyFont="1" applyBorder="1" applyAlignment="1">
      <alignment vertical="center" shrinkToFit="1"/>
    </xf>
    <xf numFmtId="0" fontId="12" fillId="0" borderId="0" xfId="3" applyFont="1" applyAlignment="1">
      <alignment vertical="center"/>
    </xf>
    <xf numFmtId="176" fontId="13" fillId="0" borderId="32" xfId="2" applyNumberFormat="1" applyFont="1" applyBorder="1" applyAlignment="1">
      <alignment vertical="center"/>
    </xf>
    <xf numFmtId="178" fontId="13" fillId="0" borderId="32" xfId="2" applyNumberFormat="1" applyFont="1" applyBorder="1" applyAlignment="1">
      <alignment vertical="center"/>
    </xf>
    <xf numFmtId="0" fontId="13" fillId="0" borderId="15" xfId="2" applyFont="1" applyBorder="1" applyAlignment="1">
      <alignment vertical="center"/>
    </xf>
    <xf numFmtId="176" fontId="13" fillId="0" borderId="15" xfId="2" applyNumberFormat="1" applyFont="1" applyBorder="1" applyAlignment="1">
      <alignment vertical="center"/>
    </xf>
    <xf numFmtId="0" fontId="14" fillId="0" borderId="4" xfId="2" applyFont="1" applyBorder="1" applyAlignment="1">
      <alignment vertical="center" shrinkToFit="1"/>
    </xf>
    <xf numFmtId="178" fontId="13" fillId="0" borderId="40" xfId="2" applyNumberFormat="1" applyFont="1" applyFill="1" applyBorder="1" applyAlignment="1">
      <alignment vertical="center" shrinkToFit="1"/>
    </xf>
    <xf numFmtId="178" fontId="13" fillId="0" borderId="5" xfId="2" applyNumberFormat="1" applyFont="1" applyFill="1" applyBorder="1" applyAlignment="1">
      <alignment vertical="center" shrinkToFit="1"/>
    </xf>
    <xf numFmtId="178" fontId="13" fillId="0" borderId="6" xfId="2" applyNumberFormat="1" applyFont="1" applyFill="1" applyBorder="1" applyAlignment="1">
      <alignment vertical="center" shrinkToFit="1"/>
    </xf>
    <xf numFmtId="176" fontId="13" fillId="0" borderId="12" xfId="2" applyNumberFormat="1" applyFont="1" applyFill="1" applyBorder="1" applyAlignment="1">
      <alignment horizontal="right" vertical="center"/>
    </xf>
    <xf numFmtId="178" fontId="13" fillId="0" borderId="12" xfId="2" applyNumberFormat="1" applyFont="1" applyFill="1" applyBorder="1" applyAlignment="1">
      <alignment horizontal="right" vertical="center" shrinkToFit="1"/>
    </xf>
    <xf numFmtId="176" fontId="13" fillId="0" borderId="19" xfId="1" applyNumberFormat="1" applyFont="1" applyFill="1" applyBorder="1" applyAlignment="1">
      <alignment horizontal="right" vertical="center" shrinkToFit="1"/>
    </xf>
    <xf numFmtId="178" fontId="13" fillId="0" borderId="29" xfId="2" applyNumberFormat="1" applyFont="1" applyFill="1" applyBorder="1" applyAlignment="1">
      <alignment vertical="center"/>
    </xf>
    <xf numFmtId="178" fontId="13" fillId="0" borderId="39" xfId="2" applyNumberFormat="1" applyFont="1" applyFill="1" applyBorder="1" applyAlignment="1">
      <alignment vertical="center"/>
    </xf>
    <xf numFmtId="176" fontId="13" fillId="0" borderId="14" xfId="2" applyNumberFormat="1" applyFont="1" applyFill="1" applyBorder="1" applyAlignment="1">
      <alignment horizontal="right" vertical="center" shrinkToFit="1"/>
    </xf>
    <xf numFmtId="176" fontId="13" fillId="0" borderId="12" xfId="2" applyNumberFormat="1" applyFont="1" applyFill="1" applyBorder="1" applyAlignment="1">
      <alignment horizontal="right" vertical="center" shrinkToFit="1"/>
    </xf>
    <xf numFmtId="176" fontId="13" fillId="0" borderId="13" xfId="2" applyNumberFormat="1" applyFont="1" applyFill="1" applyBorder="1" applyAlignment="1">
      <alignment horizontal="right" vertical="center" shrinkToFit="1"/>
    </xf>
    <xf numFmtId="176" fontId="13" fillId="0" borderId="32" xfId="2" applyNumberFormat="1" applyFont="1" applyFill="1" applyBorder="1" applyAlignment="1">
      <alignment vertical="center"/>
    </xf>
    <xf numFmtId="0" fontId="14" fillId="0" borderId="37" xfId="2" applyFont="1" applyFill="1" applyBorder="1" applyAlignment="1">
      <alignment horizontal="center" vertical="center" shrinkToFit="1"/>
    </xf>
    <xf numFmtId="182" fontId="13" fillId="0" borderId="0" xfId="2" applyNumberFormat="1" applyFont="1" applyAlignment="1">
      <alignment vertical="center"/>
    </xf>
    <xf numFmtId="183" fontId="14" fillId="3" borderId="29" xfId="1" applyNumberFormat="1" applyFont="1" applyFill="1" applyBorder="1" applyAlignment="1">
      <alignment vertical="center" shrinkToFit="1"/>
    </xf>
    <xf numFmtId="180" fontId="14" fillId="3" borderId="32" xfId="2" applyNumberFormat="1" applyFont="1" applyFill="1" applyBorder="1" applyAlignment="1">
      <alignment vertical="center" shrinkToFit="1"/>
    </xf>
    <xf numFmtId="180" fontId="14" fillId="3" borderId="41" xfId="2" applyNumberFormat="1" applyFont="1" applyFill="1" applyBorder="1" applyAlignment="1">
      <alignment vertical="center" shrinkToFit="1"/>
    </xf>
    <xf numFmtId="183" fontId="14" fillId="3" borderId="39" xfId="1" applyNumberFormat="1" applyFont="1" applyFill="1" applyBorder="1" applyAlignment="1">
      <alignment vertical="center" shrinkToFit="1"/>
    </xf>
    <xf numFmtId="177" fontId="14" fillId="3" borderId="32" xfId="2" applyNumberFormat="1" applyFont="1" applyFill="1" applyBorder="1" applyAlignment="1">
      <alignment vertical="center" shrinkToFit="1"/>
    </xf>
    <xf numFmtId="0" fontId="13" fillId="0" borderId="10" xfId="2" applyFont="1" applyBorder="1" applyAlignment="1">
      <alignment vertical="center"/>
    </xf>
    <xf numFmtId="176" fontId="13" fillId="0" borderId="12" xfId="1" applyNumberFormat="1" applyFont="1" applyFill="1" applyBorder="1" applyAlignment="1">
      <alignment horizontal="right" vertical="center" shrinkToFit="1"/>
    </xf>
    <xf numFmtId="176" fontId="13" fillId="0" borderId="10" xfId="2" applyNumberFormat="1" applyFont="1" applyBorder="1" applyAlignment="1">
      <alignment vertical="center"/>
    </xf>
    <xf numFmtId="0" fontId="13" fillId="0" borderId="46" xfId="2" applyFont="1" applyBorder="1" applyAlignment="1">
      <alignment vertical="center"/>
    </xf>
    <xf numFmtId="176" fontId="13" fillId="0" borderId="48" xfId="1" applyNumberFormat="1" applyFont="1" applyFill="1" applyBorder="1" applyAlignment="1">
      <alignment horizontal="right" vertical="center" shrinkToFit="1"/>
    </xf>
    <xf numFmtId="176" fontId="13" fillId="0" borderId="50" xfId="2" applyNumberFormat="1" applyFont="1" applyBorder="1" applyAlignment="1">
      <alignment vertical="center"/>
    </xf>
    <xf numFmtId="182" fontId="13" fillId="0" borderId="0" xfId="2" applyNumberFormat="1" applyFont="1" applyBorder="1" applyAlignment="1">
      <alignment vertical="center"/>
    </xf>
    <xf numFmtId="185" fontId="4" fillId="0" borderId="0" xfId="2" applyNumberFormat="1" applyFont="1" applyAlignment="1"/>
    <xf numFmtId="176" fontId="12" fillId="0" borderId="0" xfId="2" applyNumberFormat="1" applyFont="1" applyAlignment="1">
      <alignment horizontal="center" vertical="center" shrinkToFit="1"/>
    </xf>
    <xf numFmtId="176" fontId="4" fillId="0" borderId="0" xfId="2" applyNumberFormat="1" applyFont="1" applyAlignment="1">
      <alignment vertical="center"/>
    </xf>
    <xf numFmtId="3" fontId="4" fillId="0" borderId="0" xfId="2" applyNumberFormat="1" applyFont="1"/>
    <xf numFmtId="176" fontId="12" fillId="0" borderId="0" xfId="2" applyNumberFormat="1" applyFont="1" applyAlignment="1">
      <alignment horizontal="center" vertical="center"/>
    </xf>
    <xf numFmtId="0" fontId="12" fillId="0" borderId="0" xfId="3" applyFont="1" applyAlignment="1">
      <alignment horizontal="center" vertical="center"/>
    </xf>
    <xf numFmtId="181" fontId="12" fillId="0" borderId="51" xfId="3" applyNumberFormat="1" applyFont="1" applyFill="1" applyBorder="1" applyAlignment="1">
      <alignment horizontal="left" vertical="center"/>
    </xf>
    <xf numFmtId="0" fontId="12" fillId="0" borderId="0" xfId="2" applyFont="1" applyAlignment="1">
      <alignment horizontal="left" vertical="center"/>
    </xf>
    <xf numFmtId="0" fontId="12" fillId="0" borderId="0" xfId="3" applyFont="1" applyBorder="1" applyAlignment="1">
      <alignment vertical="center"/>
    </xf>
    <xf numFmtId="0" fontId="12" fillId="0" borderId="0" xfId="3" applyFont="1" applyBorder="1" applyAlignment="1">
      <alignment horizontal="center" vertical="center"/>
    </xf>
    <xf numFmtId="176" fontId="12" fillId="0" borderId="0" xfId="2" applyNumberFormat="1" applyFont="1" applyBorder="1" applyAlignment="1">
      <alignment vertical="center"/>
    </xf>
    <xf numFmtId="176" fontId="12" fillId="0" borderId="0" xfId="2" applyNumberFormat="1" applyFont="1" applyBorder="1" applyAlignment="1">
      <alignment horizontal="center" vertical="center" shrinkToFit="1"/>
    </xf>
    <xf numFmtId="176" fontId="4" fillId="0" borderId="0" xfId="2" applyNumberFormat="1" applyFont="1" applyAlignment="1">
      <alignment vertical="center" shrinkToFit="1"/>
    </xf>
    <xf numFmtId="0" fontId="4" fillId="0" borderId="0" xfId="2" applyFont="1" applyAlignment="1">
      <alignment vertical="center" shrinkToFit="1"/>
    </xf>
    <xf numFmtId="176" fontId="12" fillId="0" borderId="0" xfId="2" applyNumberFormat="1" applyFont="1" applyAlignment="1">
      <alignment vertical="center"/>
    </xf>
    <xf numFmtId="0" fontId="16" fillId="0" borderId="0" xfId="2" applyFont="1" applyAlignment="1">
      <alignment vertical="center"/>
    </xf>
    <xf numFmtId="176" fontId="13" fillId="0" borderId="36" xfId="2" applyNumberFormat="1" applyFont="1" applyFill="1" applyBorder="1" applyAlignment="1">
      <alignment horizontal="center" vertical="center" shrinkToFit="1"/>
    </xf>
    <xf numFmtId="0" fontId="4" fillId="0" borderId="0" xfId="3" applyFont="1" applyAlignment="1">
      <alignment horizontal="right"/>
    </xf>
    <xf numFmtId="0" fontId="4" fillId="0" borderId="0" xfId="3" applyFont="1"/>
    <xf numFmtId="0" fontId="4" fillId="0" borderId="0" xfId="3" applyFont="1" applyAlignment="1">
      <alignment horizontal="center"/>
    </xf>
    <xf numFmtId="0" fontId="4" fillId="0" borderId="0" xfId="3" applyFont="1" applyFill="1" applyAlignment="1">
      <alignment horizontal="center"/>
    </xf>
    <xf numFmtId="176" fontId="4" fillId="0" borderId="0" xfId="3" applyNumberFormat="1" applyFont="1" applyAlignment="1">
      <alignment horizontal="right" vertical="center" shrinkToFit="1"/>
    </xf>
    <xf numFmtId="0" fontId="4" fillId="0" borderId="0" xfId="3" applyFont="1" applyAlignment="1">
      <alignment horizontal="right" vertical="center" shrinkToFit="1"/>
    </xf>
    <xf numFmtId="176" fontId="4" fillId="0" borderId="0" xfId="3" applyNumberFormat="1" applyFont="1" applyAlignment="1">
      <alignment horizontal="right"/>
    </xf>
    <xf numFmtId="0" fontId="8" fillId="0" borderId="0" xfId="3" applyFont="1"/>
    <xf numFmtId="0" fontId="4" fillId="0" borderId="0" xfId="3" applyFont="1" applyFill="1"/>
    <xf numFmtId="0" fontId="8" fillId="0" borderId="0" xfId="3" applyFont="1" applyFill="1"/>
    <xf numFmtId="0" fontId="10" fillId="0" borderId="13" xfId="2" applyFont="1" applyFill="1" applyBorder="1" applyAlignment="1">
      <alignment vertical="center" shrinkToFit="1"/>
    </xf>
    <xf numFmtId="0" fontId="10" fillId="0" borderId="13" xfId="2" applyFont="1" applyFill="1" applyBorder="1" applyAlignment="1">
      <alignment vertical="center" wrapText="1" shrinkToFit="1"/>
    </xf>
    <xf numFmtId="0" fontId="10" fillId="0" borderId="20" xfId="2" applyFont="1" applyFill="1" applyBorder="1" applyAlignment="1">
      <alignment vertical="center" wrapText="1" shrinkToFit="1"/>
    </xf>
    <xf numFmtId="0" fontId="14" fillId="0" borderId="11" xfId="2" applyFont="1" applyFill="1" applyBorder="1" applyAlignment="1">
      <alignment vertical="center" shrinkToFit="1"/>
    </xf>
    <xf numFmtId="9" fontId="14" fillId="0" borderId="13" xfId="2" applyNumberFormat="1" applyFont="1" applyFill="1" applyBorder="1" applyAlignment="1">
      <alignment horizontal="center" vertical="center" shrinkToFit="1"/>
    </xf>
    <xf numFmtId="0" fontId="14" fillId="0" borderId="13" xfId="2" applyFont="1" applyFill="1" applyBorder="1" applyAlignment="1">
      <alignment vertical="center" shrinkToFit="1"/>
    </xf>
    <xf numFmtId="0" fontId="13" fillId="0" borderId="20" xfId="2" applyFont="1" applyFill="1" applyBorder="1" applyAlignment="1">
      <alignment vertical="center"/>
    </xf>
    <xf numFmtId="176" fontId="13" fillId="0" borderId="30" xfId="2" applyNumberFormat="1" applyFont="1" applyFill="1" applyBorder="1" applyAlignment="1">
      <alignment horizontal="center" vertical="center" shrinkToFit="1"/>
    </xf>
    <xf numFmtId="176" fontId="13" fillId="0" borderId="7" xfId="2" applyNumberFormat="1" applyFont="1" applyFill="1" applyBorder="1" applyAlignment="1">
      <alignment horizontal="center" vertical="center" shrinkToFit="1"/>
    </xf>
    <xf numFmtId="178" fontId="13" fillId="0" borderId="14" xfId="2" applyNumberFormat="1" applyFont="1" applyFill="1" applyBorder="1" applyAlignment="1">
      <alignment horizontal="right" vertical="center" shrinkToFit="1"/>
    </xf>
    <xf numFmtId="178" fontId="13" fillId="0" borderId="13" xfId="2" applyNumberFormat="1" applyFont="1" applyFill="1" applyBorder="1" applyAlignment="1">
      <alignment horizontal="right" vertical="center" shrinkToFit="1"/>
    </xf>
    <xf numFmtId="176" fontId="13" fillId="0" borderId="13" xfId="1" applyNumberFormat="1" applyFont="1" applyFill="1" applyBorder="1" applyAlignment="1">
      <alignment horizontal="right" vertical="center" shrinkToFit="1"/>
    </xf>
    <xf numFmtId="176" fontId="13" fillId="0" borderId="47" xfId="2" applyNumberFormat="1" applyFont="1" applyFill="1" applyBorder="1" applyAlignment="1">
      <alignment horizontal="right" vertical="center" shrinkToFit="1"/>
    </xf>
    <xf numFmtId="176" fontId="13" fillId="0" borderId="49" xfId="1" applyNumberFormat="1" applyFont="1" applyFill="1" applyBorder="1" applyAlignment="1">
      <alignment horizontal="right" vertical="center" shrinkToFit="1"/>
    </xf>
    <xf numFmtId="176" fontId="13" fillId="0" borderId="45" xfId="2" applyNumberFormat="1" applyFont="1" applyFill="1" applyBorder="1" applyAlignment="1">
      <alignment horizontal="right" vertical="center" shrinkToFit="1"/>
    </xf>
    <xf numFmtId="176" fontId="13" fillId="0" borderId="33" xfId="2" applyNumberFormat="1" applyFont="1" applyFill="1" applyBorder="1" applyAlignment="1">
      <alignment horizontal="right" vertical="center" shrinkToFit="1"/>
    </xf>
    <xf numFmtId="176" fontId="13" fillId="0" borderId="33" xfId="2" applyNumberFormat="1" applyFont="1" applyFill="1" applyBorder="1" applyAlignment="1">
      <alignment horizontal="right" vertical="center"/>
    </xf>
    <xf numFmtId="176" fontId="13" fillId="0" borderId="37" xfId="2" applyNumberFormat="1" applyFont="1" applyFill="1" applyBorder="1" applyAlignment="1">
      <alignment horizontal="right" vertical="center"/>
    </xf>
    <xf numFmtId="176" fontId="13" fillId="0" borderId="18" xfId="2" applyNumberFormat="1" applyFont="1" applyFill="1" applyBorder="1" applyAlignment="1">
      <alignment horizontal="right" vertical="center" shrinkToFit="1"/>
    </xf>
    <xf numFmtId="176" fontId="13" fillId="0" borderId="20" xfId="1" applyNumberFormat="1" applyFont="1" applyFill="1" applyBorder="1" applyAlignment="1">
      <alignment horizontal="right" vertical="center" shrinkToFit="1"/>
    </xf>
    <xf numFmtId="177" fontId="14" fillId="0" borderId="10" xfId="2" applyNumberFormat="1" applyFont="1" applyFill="1" applyBorder="1" applyAlignment="1">
      <alignment vertical="center" shrinkToFit="1"/>
    </xf>
    <xf numFmtId="184" fontId="14" fillId="0" borderId="32" xfId="2" applyNumberFormat="1" applyFont="1" applyFill="1" applyBorder="1" applyAlignment="1">
      <alignment vertical="center" shrinkToFit="1"/>
    </xf>
    <xf numFmtId="3" fontId="13" fillId="0" borderId="0" xfId="2" applyNumberFormat="1" applyFont="1" applyAlignment="1">
      <alignment vertical="center"/>
    </xf>
    <xf numFmtId="3" fontId="13" fillId="0" borderId="0" xfId="2" applyNumberFormat="1" applyFont="1"/>
    <xf numFmtId="0" fontId="13" fillId="0" borderId="0" xfId="2" applyFont="1" applyAlignment="1"/>
    <xf numFmtId="0" fontId="20" fillId="0" borderId="0" xfId="3" applyFont="1" applyAlignment="1">
      <alignment horizontal="left" vertical="center"/>
    </xf>
    <xf numFmtId="0" fontId="19" fillId="0" borderId="0" xfId="2" applyFont="1" applyAlignment="1">
      <alignment horizontal="center" vertical="center"/>
    </xf>
    <xf numFmtId="0" fontId="19" fillId="0" borderId="0" xfId="0" applyFont="1" applyAlignment="1">
      <alignment horizontal="center" vertical="center"/>
    </xf>
    <xf numFmtId="0" fontId="14" fillId="0" borderId="8" xfId="2" applyFont="1" applyFill="1" applyBorder="1" applyAlignment="1">
      <alignment vertical="center" shrinkToFit="1"/>
    </xf>
    <xf numFmtId="0" fontId="14" fillId="0" borderId="6" xfId="2" applyFont="1" applyFill="1" applyBorder="1" applyAlignment="1">
      <alignment vertical="center" shrinkToFit="1"/>
    </xf>
    <xf numFmtId="0" fontId="14" fillId="0" borderId="11" xfId="2" applyFont="1" applyFill="1" applyBorder="1" applyAlignment="1">
      <alignment vertical="center" shrinkToFit="1"/>
    </xf>
    <xf numFmtId="0" fontId="14" fillId="0" borderId="13" xfId="2" applyFont="1" applyFill="1" applyBorder="1" applyAlignment="1">
      <alignment vertical="center" shrinkToFit="1"/>
    </xf>
    <xf numFmtId="0" fontId="14" fillId="0" borderId="11" xfId="2" applyFont="1" applyFill="1" applyBorder="1" applyAlignment="1">
      <alignment horizontal="center" vertical="center" wrapText="1"/>
    </xf>
    <xf numFmtId="0" fontId="14" fillId="0" borderId="16" xfId="2" applyFont="1" applyFill="1" applyBorder="1" applyAlignment="1">
      <alignment horizontal="center" vertical="center" wrapText="1"/>
    </xf>
    <xf numFmtId="0" fontId="5" fillId="0" borderId="0" xfId="2" applyFont="1" applyAlignment="1">
      <alignment horizontal="center" vertical="center"/>
    </xf>
    <xf numFmtId="0" fontId="17" fillId="0" borderId="1" xfId="3" applyFont="1" applyBorder="1" applyAlignment="1">
      <alignment horizontal="center"/>
    </xf>
    <xf numFmtId="0" fontId="17" fillId="0" borderId="2" xfId="3" applyFont="1" applyBorder="1" applyAlignment="1">
      <alignment horizontal="center"/>
    </xf>
    <xf numFmtId="0" fontId="17" fillId="0" borderId="3" xfId="3" applyFont="1" applyBorder="1" applyAlignment="1">
      <alignment horizontal="center"/>
    </xf>
    <xf numFmtId="0" fontId="13" fillId="0" borderId="4" xfId="2" applyFont="1" applyBorder="1" applyAlignment="1">
      <alignment horizontal="center" vertical="center"/>
    </xf>
    <xf numFmtId="0" fontId="13" fillId="0" borderId="15" xfId="2" applyFont="1" applyBorder="1" applyAlignment="1">
      <alignment horizontal="center" vertical="center"/>
    </xf>
    <xf numFmtId="0" fontId="13" fillId="0" borderId="9" xfId="2" applyFont="1" applyFill="1" applyBorder="1" applyAlignment="1">
      <alignment horizontal="center" vertical="center"/>
    </xf>
    <xf numFmtId="0" fontId="13" fillId="0" borderId="17" xfId="2" applyFont="1" applyFill="1" applyBorder="1" applyAlignment="1">
      <alignment horizontal="center" vertical="center"/>
    </xf>
    <xf numFmtId="0" fontId="14" fillId="0" borderId="8" xfId="2" applyFont="1" applyBorder="1" applyAlignment="1">
      <alignment horizontal="center" vertical="center" shrinkToFit="1"/>
    </xf>
    <xf numFmtId="0" fontId="14" fillId="0" borderId="5" xfId="2" applyFont="1" applyBorder="1" applyAlignment="1">
      <alignment horizontal="center" vertical="center" shrinkToFit="1"/>
    </xf>
    <xf numFmtId="0" fontId="14" fillId="0" borderId="6" xfId="2" applyFont="1" applyBorder="1" applyAlignment="1">
      <alignment horizontal="center" vertical="center" shrinkToFit="1"/>
    </xf>
    <xf numFmtId="0" fontId="14" fillId="0" borderId="16" xfId="2" applyFont="1" applyBorder="1" applyAlignment="1">
      <alignment horizontal="center" vertical="center" shrinkToFit="1"/>
    </xf>
    <xf numFmtId="0" fontId="14" fillId="0" borderId="19" xfId="2" applyFont="1" applyBorder="1" applyAlignment="1">
      <alignment horizontal="center" vertical="center" shrinkToFit="1"/>
    </xf>
    <xf numFmtId="0" fontId="14" fillId="0" borderId="20" xfId="2" applyFont="1" applyBorder="1" applyAlignment="1">
      <alignment horizontal="center" vertical="center" shrinkToFit="1"/>
    </xf>
    <xf numFmtId="176" fontId="13" fillId="0" borderId="34" xfId="2" applyNumberFormat="1" applyFont="1" applyFill="1" applyBorder="1" applyAlignment="1">
      <alignment horizontal="center" vertical="center" shrinkToFit="1"/>
    </xf>
    <xf numFmtId="176" fontId="13" fillId="0" borderId="35" xfId="2" applyNumberFormat="1" applyFont="1" applyFill="1" applyBorder="1" applyAlignment="1">
      <alignment horizontal="center" vertical="center" shrinkToFit="1"/>
    </xf>
    <xf numFmtId="176" fontId="13" fillId="0" borderId="36" xfId="2" applyNumberFormat="1" applyFont="1" applyFill="1" applyBorder="1" applyAlignment="1">
      <alignment horizontal="center" vertical="center" shrinkToFit="1"/>
    </xf>
    <xf numFmtId="0" fontId="17" fillId="4" borderId="1" xfId="3" applyFont="1" applyFill="1" applyBorder="1" applyAlignment="1">
      <alignment horizontal="center"/>
    </xf>
    <xf numFmtId="0" fontId="17" fillId="4" borderId="2" xfId="3" applyFont="1" applyFill="1" applyBorder="1" applyAlignment="1">
      <alignment horizontal="center"/>
    </xf>
    <xf numFmtId="0" fontId="17" fillId="4" borderId="3" xfId="3" applyFont="1" applyFill="1" applyBorder="1" applyAlignment="1">
      <alignment horizontal="center"/>
    </xf>
    <xf numFmtId="0" fontId="13" fillId="0" borderId="4" xfId="2" applyFont="1" applyFill="1" applyBorder="1" applyAlignment="1">
      <alignment horizontal="center" vertical="center" wrapText="1"/>
    </xf>
    <xf numFmtId="0" fontId="13" fillId="0" borderId="10" xfId="2" applyFont="1" applyFill="1" applyBorder="1" applyAlignment="1">
      <alignment horizontal="center" vertical="center" wrapText="1"/>
    </xf>
    <xf numFmtId="0" fontId="13" fillId="0" borderId="15" xfId="2" applyFont="1" applyFill="1" applyBorder="1" applyAlignment="1">
      <alignment horizontal="center" vertical="center" wrapText="1"/>
    </xf>
    <xf numFmtId="0" fontId="13" fillId="0" borderId="9" xfId="2" applyFont="1" applyFill="1" applyBorder="1" applyAlignment="1">
      <alignment horizontal="center" vertical="center" wrapText="1"/>
    </xf>
    <xf numFmtId="0" fontId="13" fillId="0" borderId="31" xfId="2" applyFont="1" applyFill="1" applyBorder="1" applyAlignment="1">
      <alignment horizontal="center" vertical="center" wrapText="1"/>
    </xf>
    <xf numFmtId="0" fontId="13" fillId="0" borderId="17" xfId="2" applyFont="1" applyFill="1" applyBorder="1" applyAlignment="1">
      <alignment horizontal="center" vertical="center" wrapText="1"/>
    </xf>
    <xf numFmtId="0" fontId="14" fillId="0" borderId="11" xfId="2" applyFont="1" applyFill="1" applyBorder="1" applyAlignment="1">
      <alignment horizontal="center" vertical="center" wrapText="1" shrinkToFit="1"/>
    </xf>
    <xf numFmtId="0" fontId="14" fillId="0" borderId="16" xfId="2" applyFont="1" applyFill="1" applyBorder="1" applyAlignment="1">
      <alignment horizontal="center" vertical="center" wrapText="1" shrinkToFit="1"/>
    </xf>
    <xf numFmtId="0" fontId="13" fillId="0" borderId="43" xfId="2" applyFont="1" applyBorder="1" applyAlignment="1">
      <alignment horizontal="center" vertical="center"/>
    </xf>
    <xf numFmtId="0" fontId="13" fillId="0" borderId="44" xfId="0" applyFont="1" applyBorder="1" applyAlignment="1">
      <alignment horizontal="center" vertical="center"/>
    </xf>
    <xf numFmtId="0" fontId="17" fillId="0" borderId="1" xfId="3" applyFont="1" applyFill="1" applyBorder="1" applyAlignment="1"/>
    <xf numFmtId="0" fontId="17" fillId="0" borderId="2" xfId="3" applyFont="1" applyFill="1" applyBorder="1" applyAlignment="1"/>
    <xf numFmtId="0" fontId="17" fillId="0" borderId="3" xfId="3" applyFont="1" applyFill="1" applyBorder="1" applyAlignment="1"/>
    <xf numFmtId="0" fontId="13" fillId="0" borderId="42" xfId="0" applyFont="1" applyBorder="1" applyAlignment="1">
      <alignment horizontal="center" vertical="center"/>
    </xf>
    <xf numFmtId="0" fontId="13" fillId="0" borderId="43" xfId="2" applyFont="1" applyFill="1" applyBorder="1" applyAlignment="1">
      <alignment horizontal="center" vertical="center" wrapText="1"/>
    </xf>
    <xf numFmtId="0" fontId="13" fillId="0" borderId="42" xfId="2" applyFont="1" applyFill="1" applyBorder="1" applyAlignment="1">
      <alignment horizontal="center" vertical="center" wrapText="1"/>
    </xf>
    <xf numFmtId="0" fontId="13" fillId="0" borderId="44" xfId="2" applyFont="1" applyFill="1" applyBorder="1" applyAlignment="1">
      <alignment horizontal="center" vertical="center" wrapText="1"/>
    </xf>
    <xf numFmtId="0" fontId="13" fillId="0" borderId="42" xfId="0" applyFont="1" applyFill="1" applyBorder="1" applyAlignment="1">
      <alignment vertical="center"/>
    </xf>
    <xf numFmtId="0" fontId="13" fillId="0" borderId="44" xfId="0" applyFont="1" applyFill="1" applyBorder="1" applyAlignment="1">
      <alignment vertical="center"/>
    </xf>
    <xf numFmtId="0" fontId="14" fillId="0" borderId="38" xfId="2" applyFont="1" applyFill="1" applyBorder="1" applyAlignment="1">
      <alignment vertical="center" shrinkToFit="1"/>
    </xf>
    <xf numFmtId="0" fontId="14" fillId="0" borderId="27" xfId="2" applyFont="1" applyFill="1" applyBorder="1" applyAlignment="1">
      <alignment vertical="center" shrinkToFit="1"/>
    </xf>
    <xf numFmtId="0" fontId="14" fillId="0" borderId="54" xfId="2" applyFont="1" applyFill="1" applyBorder="1" applyAlignment="1">
      <alignment vertical="center" shrinkToFit="1"/>
    </xf>
    <xf numFmtId="0" fontId="14" fillId="0" borderId="39" xfId="2" applyFont="1" applyFill="1" applyBorder="1" applyAlignment="1">
      <alignment vertical="center" shrinkToFit="1"/>
    </xf>
    <xf numFmtId="181" fontId="12" fillId="0" borderId="24" xfId="3" applyNumberFormat="1" applyFont="1" applyBorder="1" applyAlignment="1">
      <alignment vertical="center"/>
    </xf>
    <xf numFmtId="181" fontId="12" fillId="0" borderId="25" xfId="3" applyNumberFormat="1" applyFont="1" applyBorder="1" applyAlignment="1">
      <alignment vertical="center"/>
    </xf>
    <xf numFmtId="181" fontId="15" fillId="0" borderId="24" xfId="2" applyNumberFormat="1" applyFont="1" applyBorder="1" applyAlignment="1">
      <alignment vertical="center"/>
    </xf>
    <xf numFmtId="181" fontId="15" fillId="0" borderId="25" xfId="2" applyNumberFormat="1" applyFont="1" applyBorder="1" applyAlignment="1">
      <alignment vertical="center"/>
    </xf>
    <xf numFmtId="176" fontId="12" fillId="0" borderId="24" xfId="2" applyNumberFormat="1" applyFont="1" applyBorder="1" applyAlignment="1">
      <alignment vertical="center" shrinkToFit="1"/>
    </xf>
    <xf numFmtId="176" fontId="12" fillId="0" borderId="25" xfId="2" applyNumberFormat="1" applyFont="1" applyBorder="1" applyAlignment="1">
      <alignment vertical="center" shrinkToFit="1"/>
    </xf>
    <xf numFmtId="0" fontId="12" fillId="0" borderId="52" xfId="3" applyFont="1" applyBorder="1" applyAlignment="1">
      <alignment horizontal="center" vertical="center"/>
    </xf>
    <xf numFmtId="0" fontId="9" fillId="0" borderId="52" xfId="3" applyFont="1" applyBorder="1" applyAlignment="1">
      <alignment horizontal="center" vertical="center"/>
    </xf>
    <xf numFmtId="176" fontId="12" fillId="0" borderId="0" xfId="3" applyNumberFormat="1" applyFont="1" applyBorder="1" applyAlignment="1">
      <alignment horizontal="center" vertical="center" shrinkToFit="1"/>
    </xf>
    <xf numFmtId="176" fontId="12" fillId="0" borderId="52" xfId="2" applyNumberFormat="1" applyFont="1" applyBorder="1" applyAlignment="1">
      <alignment horizontal="center" vertical="center"/>
    </xf>
    <xf numFmtId="0" fontId="12" fillId="0" borderId="53" xfId="2" applyFont="1" applyBorder="1" applyAlignment="1">
      <alignment horizontal="center" vertical="center"/>
    </xf>
    <xf numFmtId="176" fontId="12" fillId="0" borderId="0" xfId="2" applyNumberFormat="1" applyFont="1" applyBorder="1" applyAlignment="1">
      <alignment horizontal="center" vertical="center" shrinkToFit="1"/>
    </xf>
    <xf numFmtId="176" fontId="12" fillId="0" borderId="0" xfId="2" applyNumberFormat="1" applyFont="1" applyAlignment="1">
      <alignment horizontal="center" vertical="center" shrinkToFit="1"/>
    </xf>
    <xf numFmtId="0" fontId="12" fillId="0" borderId="0" xfId="3" applyFont="1" applyAlignment="1">
      <alignment horizontal="center" vertical="center"/>
    </xf>
    <xf numFmtId="181" fontId="12" fillId="2" borderId="24" xfId="3" applyNumberFormat="1" applyFont="1" applyFill="1" applyBorder="1" applyAlignment="1">
      <alignment vertical="center"/>
    </xf>
    <xf numFmtId="181" fontId="12" fillId="2" borderId="25" xfId="3" applyNumberFormat="1" applyFont="1" applyFill="1" applyBorder="1" applyAlignment="1">
      <alignment vertical="center"/>
    </xf>
    <xf numFmtId="0" fontId="9" fillId="0" borderId="0" xfId="2" applyFont="1" applyAlignment="1">
      <alignment horizontal="center" vertical="center"/>
    </xf>
    <xf numFmtId="181" fontId="13" fillId="0" borderId="0" xfId="2" applyNumberFormat="1" applyFont="1" applyAlignment="1"/>
    <xf numFmtId="181" fontId="13" fillId="0" borderId="0" xfId="0" applyNumberFormat="1" applyFont="1" applyAlignment="1"/>
  </cellXfs>
  <cellStyles count="5">
    <cellStyle name="桁区切り" xfId="1" builtinId="6"/>
    <cellStyle name="桁区切り 2" xfId="4"/>
    <cellStyle name="標準" xfId="0" builtinId="0"/>
    <cellStyle name="標準 2" xfId="2"/>
    <cellStyle name="標準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X617"/>
  <sheetViews>
    <sheetView tabSelected="1" view="pageBreakPreview" zoomScale="120" zoomScaleNormal="100" zoomScaleSheetLayoutView="120" workbookViewId="0">
      <selection activeCell="H9" sqref="H9"/>
    </sheetView>
  </sheetViews>
  <sheetFormatPr defaultColWidth="10.33203125" defaultRowHeight="13.2" x14ac:dyDescent="0.2"/>
  <cols>
    <col min="1" max="1" width="1.33203125" style="1" customWidth="1"/>
    <col min="2" max="2" width="4.6640625" style="1" customWidth="1"/>
    <col min="3" max="3" width="8.33203125" style="1" customWidth="1"/>
    <col min="4" max="4" width="6.6640625" style="2" customWidth="1"/>
    <col min="5" max="5" width="9.5546875" style="1" customWidth="1"/>
    <col min="6" max="6" width="9.109375" style="1" bestFit="1" customWidth="1"/>
    <col min="7" max="7" width="8.44140625" style="3" bestFit="1" customWidth="1"/>
    <col min="8" max="8" width="18.44140625" style="3" bestFit="1" customWidth="1"/>
    <col min="9" max="9" width="10.6640625" style="4" customWidth="1"/>
    <col min="10" max="10" width="10.6640625" style="5" customWidth="1"/>
    <col min="11" max="13" width="10.6640625" style="6" customWidth="1"/>
    <col min="14" max="20" width="10.6640625" style="7" customWidth="1"/>
    <col min="21" max="21" width="11.5546875" style="1" bestFit="1" customWidth="1"/>
    <col min="22" max="23" width="12.6640625" style="1" customWidth="1"/>
    <col min="24" max="16384" width="10.33203125" style="1"/>
  </cols>
  <sheetData>
    <row r="1" spans="1:21" ht="16.95" customHeight="1" x14ac:dyDescent="0.2">
      <c r="U1" s="6"/>
    </row>
    <row r="2" spans="1:21" ht="16.95" customHeight="1" x14ac:dyDescent="0.2">
      <c r="A2" s="123" t="s">
        <v>123</v>
      </c>
      <c r="B2" s="123"/>
      <c r="C2" s="123"/>
      <c r="D2" s="123"/>
      <c r="E2" s="123"/>
      <c r="F2" s="123"/>
      <c r="G2" s="123"/>
      <c r="H2" s="123"/>
      <c r="I2" s="123"/>
      <c r="J2" s="123"/>
      <c r="K2" s="123"/>
      <c r="L2" s="123"/>
      <c r="M2" s="123"/>
      <c r="N2" s="123"/>
      <c r="O2" s="123"/>
      <c r="P2" s="123"/>
      <c r="Q2" s="123"/>
      <c r="R2" s="123"/>
      <c r="S2" s="123"/>
      <c r="T2" s="123"/>
      <c r="U2" s="123"/>
    </row>
    <row r="3" spans="1:21" ht="16.95" customHeight="1" x14ac:dyDescent="0.2">
      <c r="A3" s="8"/>
      <c r="B3" s="8"/>
      <c r="C3" s="8"/>
      <c r="D3" s="9"/>
      <c r="E3" s="8"/>
      <c r="F3" s="8"/>
      <c r="G3" s="8"/>
      <c r="H3" s="8"/>
      <c r="I3" s="8"/>
      <c r="J3" s="8"/>
      <c r="K3" s="8"/>
      <c r="L3" s="8"/>
      <c r="M3" s="8"/>
      <c r="N3" s="8"/>
      <c r="O3" s="8"/>
      <c r="P3" s="8"/>
      <c r="Q3" s="8"/>
      <c r="R3" s="8"/>
      <c r="S3" s="8"/>
      <c r="T3" s="8"/>
      <c r="U3" s="8"/>
    </row>
    <row r="4" spans="1:21" ht="16.95" customHeight="1" x14ac:dyDescent="0.2">
      <c r="C4" s="124" t="s">
        <v>118</v>
      </c>
      <c r="D4" s="125"/>
      <c r="E4" s="126"/>
      <c r="F4" s="140"/>
      <c r="G4" s="141"/>
      <c r="H4" s="141"/>
      <c r="I4" s="141"/>
      <c r="J4" s="141"/>
      <c r="K4" s="141"/>
      <c r="L4" s="141"/>
      <c r="M4" s="142"/>
      <c r="N4" s="79"/>
      <c r="O4" s="79"/>
      <c r="P4" s="79"/>
      <c r="Q4" s="79"/>
      <c r="R4" s="79"/>
      <c r="S4" s="79"/>
      <c r="T4" s="79"/>
      <c r="U4" s="80"/>
    </row>
    <row r="5" spans="1:21" ht="16.95" customHeight="1" x14ac:dyDescent="0.2">
      <c r="C5" s="124" t="s">
        <v>0</v>
      </c>
      <c r="D5" s="125"/>
      <c r="E5" s="126"/>
      <c r="F5" s="153" t="s">
        <v>144</v>
      </c>
      <c r="G5" s="154"/>
      <c r="H5" s="154"/>
      <c r="I5" s="154"/>
      <c r="J5" s="154"/>
      <c r="K5" s="154"/>
      <c r="L5" s="154"/>
      <c r="M5" s="155"/>
      <c r="N5" s="79"/>
      <c r="O5" s="79"/>
      <c r="P5" s="79"/>
      <c r="Q5" s="79"/>
      <c r="R5" s="79"/>
      <c r="S5" s="79"/>
      <c r="T5" s="79"/>
      <c r="U5" s="80"/>
    </row>
    <row r="6" spans="1:21" ht="16.95" customHeight="1" x14ac:dyDescent="0.2">
      <c r="C6" s="81"/>
      <c r="D6" s="82"/>
      <c r="E6" s="81"/>
      <c r="F6" s="81"/>
      <c r="G6" s="80"/>
      <c r="H6" s="81"/>
      <c r="I6" s="83"/>
      <c r="J6" s="84"/>
      <c r="K6" s="85"/>
      <c r="L6" s="85"/>
      <c r="M6" s="85"/>
      <c r="N6" s="79"/>
      <c r="O6" s="79"/>
      <c r="P6" s="79"/>
      <c r="Q6" s="79"/>
      <c r="R6" s="79"/>
      <c r="S6" s="79"/>
      <c r="T6" s="79"/>
      <c r="U6" s="80"/>
    </row>
    <row r="7" spans="1:21" ht="16.95" customHeight="1" x14ac:dyDescent="0.2">
      <c r="C7" s="86"/>
      <c r="D7" s="87"/>
      <c r="E7" s="81"/>
      <c r="F7" s="81"/>
      <c r="G7" s="80"/>
      <c r="H7" s="81"/>
      <c r="I7" s="83"/>
      <c r="J7" s="84"/>
      <c r="K7" s="85"/>
      <c r="L7" s="85"/>
      <c r="M7" s="85"/>
      <c r="N7" s="79"/>
      <c r="O7" s="79"/>
      <c r="P7" s="79"/>
      <c r="Q7" s="79"/>
      <c r="R7" s="79"/>
      <c r="S7" s="79"/>
      <c r="T7" s="79"/>
      <c r="U7" s="80"/>
    </row>
    <row r="8" spans="1:21" ht="16.95" customHeight="1" x14ac:dyDescent="0.2">
      <c r="C8" s="86" t="s">
        <v>1</v>
      </c>
      <c r="D8" s="88"/>
      <c r="E8" s="81"/>
      <c r="F8" s="81"/>
      <c r="G8" s="80"/>
      <c r="H8" s="81"/>
      <c r="I8" s="83"/>
      <c r="J8" s="84"/>
      <c r="K8" s="85"/>
      <c r="L8" s="85"/>
      <c r="M8" s="85"/>
      <c r="N8" s="79"/>
      <c r="O8" s="79"/>
      <c r="P8" s="79"/>
      <c r="Q8" s="79"/>
      <c r="R8" s="79"/>
      <c r="S8" s="79"/>
      <c r="T8" s="79"/>
      <c r="U8" s="80"/>
    </row>
    <row r="9" spans="1:21" ht="16.95" customHeight="1" x14ac:dyDescent="0.2">
      <c r="C9" s="86" t="s">
        <v>119</v>
      </c>
      <c r="D9" s="88"/>
      <c r="E9" s="81"/>
      <c r="F9" s="81"/>
      <c r="G9" s="80"/>
      <c r="H9" s="81"/>
      <c r="I9" s="83"/>
      <c r="J9" s="84"/>
      <c r="K9" s="85"/>
      <c r="L9" s="85"/>
      <c r="M9" s="85"/>
      <c r="N9" s="79"/>
      <c r="O9" s="79"/>
      <c r="P9" s="79"/>
      <c r="Q9" s="79"/>
      <c r="R9" s="79"/>
      <c r="S9" s="79"/>
      <c r="T9" s="79"/>
      <c r="U9" s="80"/>
    </row>
    <row r="10" spans="1:21" ht="16.95" customHeight="1" x14ac:dyDescent="0.2">
      <c r="C10" s="86" t="s">
        <v>120</v>
      </c>
      <c r="D10" s="88"/>
      <c r="E10" s="81"/>
      <c r="F10" s="81"/>
      <c r="G10" s="80"/>
      <c r="H10" s="81"/>
      <c r="I10" s="83"/>
      <c r="J10" s="84"/>
      <c r="K10" s="85"/>
      <c r="L10" s="85"/>
      <c r="M10" s="85"/>
      <c r="N10" s="79"/>
      <c r="O10" s="79"/>
      <c r="P10" s="79"/>
      <c r="Q10" s="79"/>
      <c r="R10" s="79"/>
      <c r="S10" s="79"/>
      <c r="T10" s="79"/>
      <c r="U10" s="80"/>
    </row>
    <row r="11" spans="1:21" ht="16.95" customHeight="1" x14ac:dyDescent="0.2">
      <c r="C11" s="86" t="s">
        <v>125</v>
      </c>
      <c r="D11" s="88"/>
      <c r="E11" s="81"/>
      <c r="F11" s="81"/>
      <c r="G11" s="80"/>
      <c r="H11" s="81"/>
      <c r="I11" s="83"/>
      <c r="J11" s="84"/>
      <c r="K11" s="85"/>
      <c r="L11" s="85"/>
      <c r="M11" s="85"/>
      <c r="N11" s="79"/>
      <c r="O11" s="79"/>
      <c r="P11" s="79"/>
      <c r="Q11" s="79"/>
      <c r="R11" s="79"/>
      <c r="S11" s="79"/>
      <c r="T11" s="79"/>
      <c r="U11" s="80"/>
    </row>
    <row r="12" spans="1:21" ht="16.95" customHeight="1" x14ac:dyDescent="0.2">
      <c r="C12" s="86" t="s">
        <v>121</v>
      </c>
      <c r="D12" s="88"/>
      <c r="E12" s="81"/>
      <c r="F12" s="81"/>
      <c r="G12" s="80"/>
      <c r="H12" s="81"/>
      <c r="I12" s="83"/>
      <c r="J12" s="84"/>
      <c r="K12" s="85"/>
      <c r="L12" s="85"/>
      <c r="M12" s="85"/>
      <c r="N12" s="79"/>
      <c r="O12" s="79"/>
      <c r="P12" s="79"/>
      <c r="Q12" s="79"/>
      <c r="R12" s="79"/>
      <c r="S12" s="79"/>
      <c r="T12" s="79"/>
      <c r="U12" s="80"/>
    </row>
    <row r="13" spans="1:21" ht="16.95" customHeight="1" x14ac:dyDescent="0.2">
      <c r="C13" s="86" t="s">
        <v>145</v>
      </c>
      <c r="D13" s="88"/>
      <c r="E13" s="81"/>
      <c r="F13" s="81"/>
      <c r="G13" s="80"/>
      <c r="H13" s="81"/>
      <c r="I13" s="83"/>
      <c r="J13" s="84"/>
      <c r="K13" s="85"/>
      <c r="L13" s="85"/>
      <c r="M13" s="85"/>
      <c r="N13" s="79"/>
      <c r="O13" s="79"/>
      <c r="P13" s="79"/>
      <c r="Q13" s="79"/>
      <c r="R13" s="79"/>
      <c r="S13" s="79"/>
      <c r="T13" s="79"/>
      <c r="U13" s="80"/>
    </row>
    <row r="14" spans="1:21" ht="16.95" customHeight="1" x14ac:dyDescent="0.2">
      <c r="C14" s="86" t="s">
        <v>126</v>
      </c>
      <c r="D14" s="88"/>
      <c r="E14" s="81"/>
      <c r="F14" s="81"/>
      <c r="G14" s="80"/>
      <c r="H14" s="81"/>
      <c r="I14" s="83"/>
      <c r="J14" s="84"/>
      <c r="K14" s="85"/>
      <c r="L14" s="85"/>
      <c r="M14" s="85"/>
      <c r="N14" s="79"/>
      <c r="O14" s="79"/>
      <c r="P14" s="79"/>
      <c r="Q14" s="79"/>
      <c r="R14" s="79"/>
      <c r="S14" s="79"/>
      <c r="T14" s="79"/>
      <c r="U14" s="80"/>
    </row>
    <row r="15" spans="1:21" ht="16.95" customHeight="1" x14ac:dyDescent="0.2">
      <c r="C15" s="86" t="s">
        <v>122</v>
      </c>
      <c r="D15" s="88"/>
      <c r="E15" s="81"/>
      <c r="F15" s="81"/>
      <c r="G15" s="80"/>
      <c r="H15" s="81"/>
      <c r="I15" s="83"/>
      <c r="J15" s="84"/>
      <c r="K15" s="85"/>
      <c r="L15" s="85"/>
      <c r="M15" s="85"/>
      <c r="N15" s="79"/>
      <c r="O15" s="79"/>
      <c r="P15" s="79"/>
      <c r="Q15" s="79"/>
      <c r="R15" s="79"/>
      <c r="S15" s="79"/>
      <c r="T15" s="79"/>
      <c r="U15" s="80"/>
    </row>
    <row r="16" spans="1:21" ht="16.95" customHeight="1" x14ac:dyDescent="0.2"/>
    <row r="17" spans="2:24" ht="17.100000000000001" customHeight="1" x14ac:dyDescent="0.2">
      <c r="B17" s="151" t="s">
        <v>117</v>
      </c>
      <c r="C17" s="127" t="s">
        <v>2</v>
      </c>
      <c r="D17" s="129" t="s">
        <v>3</v>
      </c>
      <c r="E17" s="131" t="s">
        <v>28</v>
      </c>
      <c r="F17" s="132"/>
      <c r="G17" s="133"/>
      <c r="H17" s="137" t="s">
        <v>29</v>
      </c>
      <c r="I17" s="138"/>
      <c r="J17" s="138"/>
      <c r="K17" s="138"/>
      <c r="L17" s="138"/>
      <c r="M17" s="138"/>
      <c r="N17" s="138"/>
      <c r="O17" s="138"/>
      <c r="P17" s="138"/>
      <c r="Q17" s="138"/>
      <c r="R17" s="138"/>
      <c r="S17" s="138"/>
      <c r="T17" s="138"/>
      <c r="U17" s="139"/>
    </row>
    <row r="18" spans="2:24" s="10" customFormat="1" ht="17.100000000000001" customHeight="1" x14ac:dyDescent="0.2">
      <c r="B18" s="152"/>
      <c r="C18" s="128"/>
      <c r="D18" s="130"/>
      <c r="E18" s="134"/>
      <c r="F18" s="135"/>
      <c r="G18" s="136"/>
      <c r="H18" s="22" t="s">
        <v>4</v>
      </c>
      <c r="I18" s="96" t="s">
        <v>7</v>
      </c>
      <c r="J18" s="97" t="s">
        <v>8</v>
      </c>
      <c r="K18" s="97" t="s">
        <v>9</v>
      </c>
      <c r="L18" s="97" t="s">
        <v>10</v>
      </c>
      <c r="M18" s="97" t="s">
        <v>11</v>
      </c>
      <c r="N18" s="97" t="s">
        <v>12</v>
      </c>
      <c r="O18" s="97" t="s">
        <v>13</v>
      </c>
      <c r="P18" s="97" t="s">
        <v>14</v>
      </c>
      <c r="Q18" s="97" t="s">
        <v>15</v>
      </c>
      <c r="R18" s="97" t="s">
        <v>16</v>
      </c>
      <c r="S18" s="97" t="s">
        <v>17</v>
      </c>
      <c r="T18" s="78" t="s">
        <v>18</v>
      </c>
      <c r="U18" s="23" t="s">
        <v>5</v>
      </c>
    </row>
    <row r="19" spans="2:24" s="10" customFormat="1" ht="17.100000000000001" customHeight="1" x14ac:dyDescent="0.2">
      <c r="B19" s="151">
        <f>COUNTA(C19:C$19)</f>
        <v>1</v>
      </c>
      <c r="C19" s="157" t="s">
        <v>100</v>
      </c>
      <c r="D19" s="157" t="s">
        <v>36</v>
      </c>
      <c r="E19" s="117" t="s">
        <v>42</v>
      </c>
      <c r="F19" s="118"/>
      <c r="G19" s="53"/>
      <c r="H19" s="35" t="s">
        <v>19</v>
      </c>
      <c r="I19" s="36">
        <f>ROUNDDOWN($G19*$G20,2)</f>
        <v>0</v>
      </c>
      <c r="J19" s="37">
        <f>ROUNDDOWN($G19*$G20,2)</f>
        <v>0</v>
      </c>
      <c r="K19" s="37">
        <f t="shared" ref="K19:T19" si="0">ROUNDDOWN($G19*$G20,2)</f>
        <v>0</v>
      </c>
      <c r="L19" s="37">
        <f t="shared" si="0"/>
        <v>0</v>
      </c>
      <c r="M19" s="37">
        <f t="shared" si="0"/>
        <v>0</v>
      </c>
      <c r="N19" s="37">
        <f t="shared" si="0"/>
        <v>0</v>
      </c>
      <c r="O19" s="37">
        <f t="shared" si="0"/>
        <v>0</v>
      </c>
      <c r="P19" s="37">
        <f t="shared" si="0"/>
        <v>0</v>
      </c>
      <c r="Q19" s="37">
        <f t="shared" si="0"/>
        <v>0</v>
      </c>
      <c r="R19" s="37">
        <f t="shared" si="0"/>
        <v>0</v>
      </c>
      <c r="S19" s="37">
        <f t="shared" si="0"/>
        <v>0</v>
      </c>
      <c r="T19" s="38">
        <f t="shared" si="0"/>
        <v>0</v>
      </c>
      <c r="U19" s="43">
        <f t="shared" ref="U19:U20" si="1">SUM(I19:T19)</f>
        <v>0</v>
      </c>
      <c r="V19" s="111">
        <f>SUM(K19:T19)</f>
        <v>0</v>
      </c>
    </row>
    <row r="20" spans="2:24" s="10" customFormat="1" ht="17.100000000000001" customHeight="1" x14ac:dyDescent="0.2">
      <c r="B20" s="156">
        <f>COUNTA(C$19:C20)</f>
        <v>1</v>
      </c>
      <c r="C20" s="158"/>
      <c r="D20" s="158"/>
      <c r="E20" s="119" t="s">
        <v>143</v>
      </c>
      <c r="F20" s="120"/>
      <c r="G20" s="28">
        <v>25</v>
      </c>
      <c r="H20" s="29" t="s">
        <v>32</v>
      </c>
      <c r="I20" s="44">
        <v>2116</v>
      </c>
      <c r="J20" s="45">
        <v>2227</v>
      </c>
      <c r="K20" s="45">
        <v>1660</v>
      </c>
      <c r="L20" s="45">
        <v>1523</v>
      </c>
      <c r="M20" s="45">
        <v>1523</v>
      </c>
      <c r="N20" s="45">
        <v>1542</v>
      </c>
      <c r="O20" s="45">
        <v>1721</v>
      </c>
      <c r="P20" s="45">
        <v>2096</v>
      </c>
      <c r="Q20" s="45">
        <v>1840</v>
      </c>
      <c r="R20" s="45">
        <v>1840</v>
      </c>
      <c r="S20" s="45">
        <v>2309</v>
      </c>
      <c r="T20" s="46">
        <v>1914</v>
      </c>
      <c r="U20" s="47">
        <f t="shared" si="1"/>
        <v>22311</v>
      </c>
      <c r="V20" s="111">
        <f t="shared" ref="V20:V83" si="2">SUM(K20:T20)</f>
        <v>17968</v>
      </c>
      <c r="X20" s="64"/>
    </row>
    <row r="21" spans="2:24" s="10" customFormat="1" ht="17.100000000000001" customHeight="1" x14ac:dyDescent="0.2">
      <c r="B21" s="156">
        <f>COUNTA(C$19:C21)</f>
        <v>1</v>
      </c>
      <c r="C21" s="158"/>
      <c r="D21" s="158"/>
      <c r="E21" s="121" t="s">
        <v>37</v>
      </c>
      <c r="F21" s="89" t="s">
        <v>38</v>
      </c>
      <c r="G21" s="54"/>
      <c r="H21" s="29" t="s">
        <v>26</v>
      </c>
      <c r="I21" s="98">
        <f>ROUNDDOWN(IF(I20&gt;120,IF(I20&gt;300,120*$G21+180*$G22+(I20-300)*$G23,120*$G21+(I20-120)*$G22),I20*$G21),2)</f>
        <v>0</v>
      </c>
      <c r="J21" s="40">
        <f>ROUNDDOWN(IF(J20&gt;120,IF(J20&gt;300,120*$G21+180*$G22+(J20-300)*$G23,120*$G21+(J20-120)*$G22),J20*$G21),2)</f>
        <v>0</v>
      </c>
      <c r="K21" s="40">
        <f>ROUNDDOWN(IF(K20&gt;120,IF(K20&gt;300,120*$G21+180*$G22+(K20-300)*$G23,120*$G21+(K20-120)*$G22),K20*$G21),2)</f>
        <v>0</v>
      </c>
      <c r="L21" s="40">
        <f>ROUNDDOWN(IF(L20&gt;120,IF(L20&gt;300,120*$G21+180*$G22+(L20-300)*$G23,120*$G21+(L20-120)*$G22),L20*$G21),2)</f>
        <v>0</v>
      </c>
      <c r="M21" s="40">
        <f t="shared" ref="M21:T21" si="3">ROUNDDOWN(IF(M20&gt;120,IF(M20&gt;300,120*$G21+180*$G22+(M20-300)*$G23,120*$G21+(M20-120)*$G22),M20*$G21),2)</f>
        <v>0</v>
      </c>
      <c r="N21" s="40">
        <f t="shared" si="3"/>
        <v>0</v>
      </c>
      <c r="O21" s="40">
        <f t="shared" si="3"/>
        <v>0</v>
      </c>
      <c r="P21" s="40">
        <f t="shared" si="3"/>
        <v>0</v>
      </c>
      <c r="Q21" s="40">
        <f t="shared" si="3"/>
        <v>0</v>
      </c>
      <c r="R21" s="40">
        <f t="shared" si="3"/>
        <v>0</v>
      </c>
      <c r="S21" s="40">
        <f t="shared" si="3"/>
        <v>0</v>
      </c>
      <c r="T21" s="99">
        <f t="shared" si="3"/>
        <v>0</v>
      </c>
      <c r="U21" s="32">
        <f>SUM(I21:T21)</f>
        <v>0</v>
      </c>
      <c r="V21" s="111">
        <f t="shared" si="2"/>
        <v>0</v>
      </c>
    </row>
    <row r="22" spans="2:24" s="10" customFormat="1" ht="17.100000000000001" customHeight="1" x14ac:dyDescent="0.2">
      <c r="B22" s="156">
        <f>COUNTA(C$19:C22)</f>
        <v>1</v>
      </c>
      <c r="C22" s="158"/>
      <c r="D22" s="158"/>
      <c r="E22" s="121"/>
      <c r="F22" s="90" t="s">
        <v>39</v>
      </c>
      <c r="G22" s="51"/>
      <c r="H22" s="55" t="s">
        <v>20</v>
      </c>
      <c r="I22" s="44">
        <f>INT(SUM(I19,I21))</f>
        <v>0</v>
      </c>
      <c r="J22" s="56">
        <f>INT(SUM(J19,J21))</f>
        <v>0</v>
      </c>
      <c r="K22" s="56">
        <f t="shared" ref="K22:T22" si="4">INT(SUM(K19,K21))</f>
        <v>0</v>
      </c>
      <c r="L22" s="56">
        <f t="shared" si="4"/>
        <v>0</v>
      </c>
      <c r="M22" s="56">
        <f t="shared" si="4"/>
        <v>0</v>
      </c>
      <c r="N22" s="56">
        <f t="shared" si="4"/>
        <v>0</v>
      </c>
      <c r="O22" s="56">
        <f t="shared" si="4"/>
        <v>0</v>
      </c>
      <c r="P22" s="56">
        <f t="shared" si="4"/>
        <v>0</v>
      </c>
      <c r="Q22" s="56">
        <f t="shared" si="4"/>
        <v>0</v>
      </c>
      <c r="R22" s="56">
        <f t="shared" si="4"/>
        <v>0</v>
      </c>
      <c r="S22" s="56">
        <f t="shared" si="4"/>
        <v>0</v>
      </c>
      <c r="T22" s="100">
        <f t="shared" si="4"/>
        <v>0</v>
      </c>
      <c r="U22" s="57">
        <f t="shared" ref="U22" si="5">SUM(I22:T22)</f>
        <v>0</v>
      </c>
      <c r="V22" s="111">
        <f t="shared" si="2"/>
        <v>0</v>
      </c>
    </row>
    <row r="23" spans="2:24" s="10" customFormat="1" ht="17.100000000000001" customHeight="1" x14ac:dyDescent="0.2">
      <c r="B23" s="156">
        <f>COUNTA(C$19:C23)</f>
        <v>1</v>
      </c>
      <c r="C23" s="158"/>
      <c r="D23" s="159"/>
      <c r="E23" s="122"/>
      <c r="F23" s="91" t="s">
        <v>40</v>
      </c>
      <c r="G23" s="52"/>
      <c r="H23" s="58"/>
      <c r="I23" s="101"/>
      <c r="J23" s="59"/>
      <c r="K23" s="59"/>
      <c r="L23" s="59"/>
      <c r="M23" s="59"/>
      <c r="N23" s="59"/>
      <c r="O23" s="59"/>
      <c r="P23" s="59"/>
      <c r="Q23" s="59"/>
      <c r="R23" s="59"/>
      <c r="S23" s="59"/>
      <c r="T23" s="102"/>
      <c r="U23" s="60"/>
      <c r="V23" s="111">
        <f t="shared" si="2"/>
        <v>0</v>
      </c>
    </row>
    <row r="24" spans="2:24" s="10" customFormat="1" ht="17.100000000000001" customHeight="1" x14ac:dyDescent="0.2">
      <c r="B24" s="156">
        <f>COUNTA(C$19:C24)</f>
        <v>1</v>
      </c>
      <c r="C24" s="160"/>
      <c r="D24" s="146" t="s">
        <v>33</v>
      </c>
      <c r="E24" s="117" t="s">
        <v>21</v>
      </c>
      <c r="F24" s="118"/>
      <c r="G24" s="53"/>
      <c r="H24" s="35" t="s">
        <v>19</v>
      </c>
      <c r="I24" s="36">
        <f>ROUNDDOWN($G24*$G26*$G27,2)</f>
        <v>0</v>
      </c>
      <c r="J24" s="37">
        <f t="shared" ref="J24:T24" si="6">ROUNDDOWN($G24*$G26*$G27,2)</f>
        <v>0</v>
      </c>
      <c r="K24" s="37">
        <f t="shared" si="6"/>
        <v>0</v>
      </c>
      <c r="L24" s="37">
        <f t="shared" si="6"/>
        <v>0</v>
      </c>
      <c r="M24" s="37">
        <f t="shared" si="6"/>
        <v>0</v>
      </c>
      <c r="N24" s="37">
        <f t="shared" si="6"/>
        <v>0</v>
      </c>
      <c r="O24" s="37">
        <f t="shared" si="6"/>
        <v>0</v>
      </c>
      <c r="P24" s="37">
        <f t="shared" si="6"/>
        <v>0</v>
      </c>
      <c r="Q24" s="37">
        <f t="shared" si="6"/>
        <v>0</v>
      </c>
      <c r="R24" s="37">
        <f t="shared" si="6"/>
        <v>0</v>
      </c>
      <c r="S24" s="37">
        <f t="shared" si="6"/>
        <v>0</v>
      </c>
      <c r="T24" s="38">
        <f t="shared" si="6"/>
        <v>0</v>
      </c>
      <c r="U24" s="43">
        <f t="shared" ref="U24:U25" si="7">SUM(I24:T24)</f>
        <v>0</v>
      </c>
      <c r="V24" s="111">
        <f t="shared" si="2"/>
        <v>0</v>
      </c>
    </row>
    <row r="25" spans="2:24" s="10" customFormat="1" ht="17.100000000000001" customHeight="1" x14ac:dyDescent="0.2">
      <c r="B25" s="156">
        <f>COUNTA(C$19:C25)</f>
        <v>1</v>
      </c>
      <c r="C25" s="160"/>
      <c r="D25" s="147"/>
      <c r="E25" s="92" t="s">
        <v>34</v>
      </c>
      <c r="F25" s="48"/>
      <c r="G25" s="49">
        <v>0</v>
      </c>
      <c r="H25" s="29" t="s">
        <v>30</v>
      </c>
      <c r="I25" s="103"/>
      <c r="J25" s="104"/>
      <c r="K25" s="105"/>
      <c r="L25" s="39">
        <v>119</v>
      </c>
      <c r="M25" s="45">
        <v>382</v>
      </c>
      <c r="N25" s="45">
        <v>2187</v>
      </c>
      <c r="O25" s="39">
        <v>454</v>
      </c>
      <c r="P25" s="105"/>
      <c r="Q25" s="105"/>
      <c r="R25" s="105"/>
      <c r="S25" s="105"/>
      <c r="T25" s="106"/>
      <c r="U25" s="31">
        <f t="shared" si="7"/>
        <v>3142</v>
      </c>
      <c r="V25" s="111">
        <f t="shared" si="2"/>
        <v>3142</v>
      </c>
    </row>
    <row r="26" spans="2:24" s="10" customFormat="1" ht="17.100000000000001" customHeight="1" x14ac:dyDescent="0.2">
      <c r="B26" s="156">
        <f>COUNTA(C$19:C26)</f>
        <v>1</v>
      </c>
      <c r="C26" s="160"/>
      <c r="D26" s="147"/>
      <c r="E26" s="119" t="s">
        <v>22</v>
      </c>
      <c r="F26" s="120"/>
      <c r="G26" s="28">
        <v>12</v>
      </c>
      <c r="H26" s="29" t="s">
        <v>31</v>
      </c>
      <c r="I26" s="44">
        <v>808</v>
      </c>
      <c r="J26" s="45">
        <v>738</v>
      </c>
      <c r="K26" s="45">
        <v>423</v>
      </c>
      <c r="L26" s="45">
        <v>263</v>
      </c>
      <c r="M26" s="104"/>
      <c r="N26" s="104"/>
      <c r="O26" s="45">
        <v>227</v>
      </c>
      <c r="P26" s="45">
        <v>470</v>
      </c>
      <c r="Q26" s="45">
        <v>895</v>
      </c>
      <c r="R26" s="45">
        <v>895</v>
      </c>
      <c r="S26" s="45">
        <v>1170</v>
      </c>
      <c r="T26" s="46">
        <v>725</v>
      </c>
      <c r="U26" s="31">
        <f t="shared" ref="U26:U29" si="8">SUM(I26:T26)</f>
        <v>6614</v>
      </c>
      <c r="V26" s="111">
        <f t="shared" si="2"/>
        <v>5068</v>
      </c>
    </row>
    <row r="27" spans="2:24" s="10" customFormat="1" ht="17.100000000000001" customHeight="1" x14ac:dyDescent="0.2">
      <c r="B27" s="156">
        <f>COUNTA(C$19:C27)</f>
        <v>1</v>
      </c>
      <c r="C27" s="160"/>
      <c r="D27" s="147"/>
      <c r="E27" s="92" t="s">
        <v>23</v>
      </c>
      <c r="F27" s="93">
        <v>0.9</v>
      </c>
      <c r="G27" s="109">
        <f>ROUND(1-(F27-0.85),2)</f>
        <v>0.95</v>
      </c>
      <c r="H27" s="29" t="s">
        <v>32</v>
      </c>
      <c r="I27" s="44">
        <f>SUM(I25:I26)</f>
        <v>808</v>
      </c>
      <c r="J27" s="45">
        <f t="shared" ref="J27:T27" si="9">SUM(J25:J26)</f>
        <v>738</v>
      </c>
      <c r="K27" s="45">
        <f t="shared" si="9"/>
        <v>423</v>
      </c>
      <c r="L27" s="45">
        <f t="shared" si="9"/>
        <v>382</v>
      </c>
      <c r="M27" s="45">
        <f t="shared" si="9"/>
        <v>382</v>
      </c>
      <c r="N27" s="45">
        <f t="shared" si="9"/>
        <v>2187</v>
      </c>
      <c r="O27" s="45">
        <f t="shared" si="9"/>
        <v>681</v>
      </c>
      <c r="P27" s="45">
        <f t="shared" si="9"/>
        <v>470</v>
      </c>
      <c r="Q27" s="45">
        <f t="shared" si="9"/>
        <v>895</v>
      </c>
      <c r="R27" s="45">
        <f t="shared" si="9"/>
        <v>895</v>
      </c>
      <c r="S27" s="45">
        <f t="shared" si="9"/>
        <v>1170</v>
      </c>
      <c r="T27" s="46">
        <f t="shared" si="9"/>
        <v>725</v>
      </c>
      <c r="U27" s="47">
        <f t="shared" si="8"/>
        <v>9756</v>
      </c>
      <c r="V27" s="111">
        <f t="shared" si="2"/>
        <v>8210</v>
      </c>
    </row>
    <row r="28" spans="2:24" s="10" customFormat="1" ht="17.100000000000001" customHeight="1" x14ac:dyDescent="0.2">
      <c r="B28" s="156">
        <f>COUNTA(C$19:C28)</f>
        <v>1</v>
      </c>
      <c r="C28" s="160"/>
      <c r="D28" s="147"/>
      <c r="E28" s="149" t="s">
        <v>27</v>
      </c>
      <c r="F28" s="94" t="s">
        <v>25</v>
      </c>
      <c r="G28" s="51"/>
      <c r="H28" s="29" t="s">
        <v>26</v>
      </c>
      <c r="I28" s="98">
        <f>ROUNDDOWN($G28*I25+$G29*I26,2)</f>
        <v>0</v>
      </c>
      <c r="J28" s="40">
        <f t="shared" ref="J28:T28" si="10">ROUNDDOWN($G28*J25+$G29*J26,2)</f>
        <v>0</v>
      </c>
      <c r="K28" s="40">
        <f t="shared" si="10"/>
        <v>0</v>
      </c>
      <c r="L28" s="40">
        <f t="shared" si="10"/>
        <v>0</v>
      </c>
      <c r="M28" s="40">
        <f t="shared" si="10"/>
        <v>0</v>
      </c>
      <c r="N28" s="40">
        <f t="shared" si="10"/>
        <v>0</v>
      </c>
      <c r="O28" s="40">
        <f t="shared" si="10"/>
        <v>0</v>
      </c>
      <c r="P28" s="40">
        <f t="shared" si="10"/>
        <v>0</v>
      </c>
      <c r="Q28" s="40">
        <f t="shared" si="10"/>
        <v>0</v>
      </c>
      <c r="R28" s="40">
        <f t="shared" si="10"/>
        <v>0</v>
      </c>
      <c r="S28" s="40">
        <f t="shared" si="10"/>
        <v>0</v>
      </c>
      <c r="T28" s="99">
        <f t="shared" si="10"/>
        <v>0</v>
      </c>
      <c r="U28" s="32">
        <f t="shared" si="8"/>
        <v>0</v>
      </c>
      <c r="V28" s="111">
        <f t="shared" si="2"/>
        <v>0</v>
      </c>
    </row>
    <row r="29" spans="2:24" s="10" customFormat="1" ht="17.100000000000001" customHeight="1" x14ac:dyDescent="0.2">
      <c r="B29" s="152">
        <f>COUNTA(C$19:C29)</f>
        <v>1</v>
      </c>
      <c r="C29" s="161"/>
      <c r="D29" s="148"/>
      <c r="E29" s="150"/>
      <c r="F29" s="95" t="s">
        <v>24</v>
      </c>
      <c r="G29" s="52"/>
      <c r="H29" s="33" t="s">
        <v>20</v>
      </c>
      <c r="I29" s="107">
        <f>INT(SUM(I24,I28))</f>
        <v>0</v>
      </c>
      <c r="J29" s="41">
        <f t="shared" ref="J29:T29" si="11">INT(SUM(J24,J28))</f>
        <v>0</v>
      </c>
      <c r="K29" s="41">
        <f t="shared" si="11"/>
        <v>0</v>
      </c>
      <c r="L29" s="41">
        <f t="shared" si="11"/>
        <v>0</v>
      </c>
      <c r="M29" s="41">
        <f t="shared" si="11"/>
        <v>0</v>
      </c>
      <c r="N29" s="41">
        <f t="shared" si="11"/>
        <v>0</v>
      </c>
      <c r="O29" s="41">
        <f t="shared" si="11"/>
        <v>0</v>
      </c>
      <c r="P29" s="41">
        <f t="shared" si="11"/>
        <v>0</v>
      </c>
      <c r="Q29" s="41">
        <f t="shared" si="11"/>
        <v>0</v>
      </c>
      <c r="R29" s="41">
        <f t="shared" si="11"/>
        <v>0</v>
      </c>
      <c r="S29" s="41">
        <f t="shared" si="11"/>
        <v>0</v>
      </c>
      <c r="T29" s="108">
        <f t="shared" si="11"/>
        <v>0</v>
      </c>
      <c r="U29" s="34">
        <f t="shared" si="8"/>
        <v>0</v>
      </c>
      <c r="V29" s="111">
        <f t="shared" si="2"/>
        <v>0</v>
      </c>
    </row>
    <row r="30" spans="2:24" ht="17.100000000000001" customHeight="1" x14ac:dyDescent="0.2">
      <c r="B30" s="151">
        <f>COUNTA(C$19:C30)</f>
        <v>2</v>
      </c>
      <c r="C30" s="143" t="s">
        <v>127</v>
      </c>
      <c r="D30" s="146" t="s">
        <v>33</v>
      </c>
      <c r="E30" s="117" t="s">
        <v>21</v>
      </c>
      <c r="F30" s="118"/>
      <c r="G30" s="53"/>
      <c r="H30" s="35" t="s">
        <v>19</v>
      </c>
      <c r="I30" s="36">
        <f>ROUNDDOWN($G30*$G32*$G33,2)</f>
        <v>0</v>
      </c>
      <c r="J30" s="37">
        <f t="shared" ref="J30:T30" si="12">ROUNDDOWN($G30*$G32*$G33,2)</f>
        <v>0</v>
      </c>
      <c r="K30" s="37">
        <f t="shared" si="12"/>
        <v>0</v>
      </c>
      <c r="L30" s="37">
        <f t="shared" si="12"/>
        <v>0</v>
      </c>
      <c r="M30" s="37">
        <f t="shared" si="12"/>
        <v>0</v>
      </c>
      <c r="N30" s="37">
        <f t="shared" si="12"/>
        <v>0</v>
      </c>
      <c r="O30" s="37">
        <f t="shared" si="12"/>
        <v>0</v>
      </c>
      <c r="P30" s="37">
        <f t="shared" si="12"/>
        <v>0</v>
      </c>
      <c r="Q30" s="37">
        <f t="shared" si="12"/>
        <v>0</v>
      </c>
      <c r="R30" s="37">
        <f t="shared" si="12"/>
        <v>0</v>
      </c>
      <c r="S30" s="37">
        <f t="shared" si="12"/>
        <v>0</v>
      </c>
      <c r="T30" s="38">
        <f t="shared" si="12"/>
        <v>0</v>
      </c>
      <c r="U30" s="43">
        <f t="shared" ref="U30:U31" si="13">SUM(I30:T30)</f>
        <v>0</v>
      </c>
      <c r="V30" s="111">
        <f t="shared" si="2"/>
        <v>0</v>
      </c>
      <c r="W30" s="10"/>
    </row>
    <row r="31" spans="2:24" ht="17.100000000000001" customHeight="1" x14ac:dyDescent="0.2">
      <c r="B31" s="156">
        <f>COUNTA(C$19:C31)</f>
        <v>2</v>
      </c>
      <c r="C31" s="144"/>
      <c r="D31" s="147"/>
      <c r="E31" s="92" t="s">
        <v>34</v>
      </c>
      <c r="F31" s="48"/>
      <c r="G31" s="49">
        <v>0</v>
      </c>
      <c r="H31" s="29" t="s">
        <v>30</v>
      </c>
      <c r="I31" s="103"/>
      <c r="J31" s="104"/>
      <c r="K31" s="105"/>
      <c r="L31" s="39">
        <v>48</v>
      </c>
      <c r="M31" s="45">
        <v>191</v>
      </c>
      <c r="N31" s="45">
        <v>205</v>
      </c>
      <c r="O31" s="39">
        <v>137</v>
      </c>
      <c r="P31" s="105"/>
      <c r="Q31" s="105"/>
      <c r="R31" s="105"/>
      <c r="S31" s="105"/>
      <c r="T31" s="106"/>
      <c r="U31" s="31">
        <f t="shared" si="13"/>
        <v>581</v>
      </c>
      <c r="V31" s="111">
        <f t="shared" si="2"/>
        <v>581</v>
      </c>
      <c r="W31" s="10"/>
    </row>
    <row r="32" spans="2:24" ht="17.100000000000001" customHeight="1" x14ac:dyDescent="0.2">
      <c r="B32" s="156">
        <f>COUNTA(C$19:C32)</f>
        <v>2</v>
      </c>
      <c r="C32" s="144"/>
      <c r="D32" s="147"/>
      <c r="E32" s="119" t="s">
        <v>22</v>
      </c>
      <c r="F32" s="120"/>
      <c r="G32" s="28">
        <v>3</v>
      </c>
      <c r="H32" s="29" t="s">
        <v>31</v>
      </c>
      <c r="I32" s="44">
        <v>181</v>
      </c>
      <c r="J32" s="45">
        <v>212</v>
      </c>
      <c r="K32" s="45">
        <v>184</v>
      </c>
      <c r="L32" s="45">
        <v>129</v>
      </c>
      <c r="M32" s="104"/>
      <c r="N32" s="104"/>
      <c r="O32" s="45">
        <v>50</v>
      </c>
      <c r="P32" s="45">
        <v>198</v>
      </c>
      <c r="Q32" s="45">
        <v>173</v>
      </c>
      <c r="R32" s="45">
        <v>218</v>
      </c>
      <c r="S32" s="45">
        <v>153</v>
      </c>
      <c r="T32" s="46">
        <v>189</v>
      </c>
      <c r="U32" s="31">
        <f t="shared" ref="U32:U35" si="14">SUM(I32:T32)</f>
        <v>1687</v>
      </c>
      <c r="V32" s="111">
        <f t="shared" si="2"/>
        <v>1294</v>
      </c>
      <c r="W32" s="10"/>
    </row>
    <row r="33" spans="2:23" ht="17.100000000000001" customHeight="1" x14ac:dyDescent="0.2">
      <c r="B33" s="156">
        <f>COUNTA(C$19:C33)</f>
        <v>2</v>
      </c>
      <c r="C33" s="144"/>
      <c r="D33" s="147"/>
      <c r="E33" s="92" t="s">
        <v>23</v>
      </c>
      <c r="F33" s="93">
        <v>0.9</v>
      </c>
      <c r="G33" s="109">
        <f>ROUND(1-(F33-0.85),2)</f>
        <v>0.95</v>
      </c>
      <c r="H33" s="29" t="s">
        <v>32</v>
      </c>
      <c r="I33" s="44">
        <f>SUM(I31:I32)</f>
        <v>181</v>
      </c>
      <c r="J33" s="45">
        <f t="shared" ref="J33:T33" si="15">SUM(J31:J32)</f>
        <v>212</v>
      </c>
      <c r="K33" s="45">
        <f t="shared" si="15"/>
        <v>184</v>
      </c>
      <c r="L33" s="45">
        <f t="shared" si="15"/>
        <v>177</v>
      </c>
      <c r="M33" s="45">
        <f t="shared" si="15"/>
        <v>191</v>
      </c>
      <c r="N33" s="45">
        <f t="shared" si="15"/>
        <v>205</v>
      </c>
      <c r="O33" s="45">
        <f t="shared" si="15"/>
        <v>187</v>
      </c>
      <c r="P33" s="45">
        <f t="shared" si="15"/>
        <v>198</v>
      </c>
      <c r="Q33" s="45">
        <f t="shared" si="15"/>
        <v>173</v>
      </c>
      <c r="R33" s="45">
        <f t="shared" si="15"/>
        <v>218</v>
      </c>
      <c r="S33" s="45">
        <f t="shared" si="15"/>
        <v>153</v>
      </c>
      <c r="T33" s="46">
        <f t="shared" si="15"/>
        <v>189</v>
      </c>
      <c r="U33" s="47">
        <f t="shared" si="14"/>
        <v>2268</v>
      </c>
      <c r="V33" s="111">
        <f t="shared" si="2"/>
        <v>1875</v>
      </c>
      <c r="W33" s="10"/>
    </row>
    <row r="34" spans="2:23" ht="17.100000000000001" customHeight="1" x14ac:dyDescent="0.2">
      <c r="B34" s="156">
        <f>COUNTA(C$19:C34)</f>
        <v>2</v>
      </c>
      <c r="C34" s="144"/>
      <c r="D34" s="147"/>
      <c r="E34" s="149" t="s">
        <v>27</v>
      </c>
      <c r="F34" s="94" t="s">
        <v>25</v>
      </c>
      <c r="G34" s="51"/>
      <c r="H34" s="29" t="s">
        <v>26</v>
      </c>
      <c r="I34" s="98">
        <f>ROUNDDOWN($G34*I31+$G35*I32,2)</f>
        <v>0</v>
      </c>
      <c r="J34" s="40">
        <f t="shared" ref="J34:T34" si="16">ROUNDDOWN($G34*J31+$G35*J32,2)</f>
        <v>0</v>
      </c>
      <c r="K34" s="40">
        <f t="shared" si="16"/>
        <v>0</v>
      </c>
      <c r="L34" s="40">
        <f t="shared" si="16"/>
        <v>0</v>
      </c>
      <c r="M34" s="40">
        <f t="shared" si="16"/>
        <v>0</v>
      </c>
      <c r="N34" s="40">
        <f t="shared" si="16"/>
        <v>0</v>
      </c>
      <c r="O34" s="40">
        <f t="shared" si="16"/>
        <v>0</v>
      </c>
      <c r="P34" s="40">
        <f t="shared" si="16"/>
        <v>0</v>
      </c>
      <c r="Q34" s="40">
        <f t="shared" si="16"/>
        <v>0</v>
      </c>
      <c r="R34" s="40">
        <f t="shared" si="16"/>
        <v>0</v>
      </c>
      <c r="S34" s="40">
        <f t="shared" si="16"/>
        <v>0</v>
      </c>
      <c r="T34" s="99">
        <f t="shared" si="16"/>
        <v>0</v>
      </c>
      <c r="U34" s="32">
        <f t="shared" si="14"/>
        <v>0</v>
      </c>
      <c r="V34" s="111">
        <f t="shared" si="2"/>
        <v>0</v>
      </c>
      <c r="W34" s="10"/>
    </row>
    <row r="35" spans="2:23" ht="17.100000000000001" customHeight="1" x14ac:dyDescent="0.2">
      <c r="B35" s="152">
        <f>COUNTA(C$19:C35)</f>
        <v>2</v>
      </c>
      <c r="C35" s="145"/>
      <c r="D35" s="148"/>
      <c r="E35" s="150"/>
      <c r="F35" s="95" t="s">
        <v>24</v>
      </c>
      <c r="G35" s="52"/>
      <c r="H35" s="33" t="s">
        <v>20</v>
      </c>
      <c r="I35" s="107">
        <f>INT(SUM(I30,I34))</f>
        <v>0</v>
      </c>
      <c r="J35" s="41">
        <f t="shared" ref="J35:T35" si="17">INT(SUM(J30,J34))</f>
        <v>0</v>
      </c>
      <c r="K35" s="41">
        <f t="shared" si="17"/>
        <v>0</v>
      </c>
      <c r="L35" s="41">
        <f t="shared" si="17"/>
        <v>0</v>
      </c>
      <c r="M35" s="41">
        <f t="shared" si="17"/>
        <v>0</v>
      </c>
      <c r="N35" s="41">
        <f t="shared" si="17"/>
        <v>0</v>
      </c>
      <c r="O35" s="41">
        <f t="shared" si="17"/>
        <v>0</v>
      </c>
      <c r="P35" s="41">
        <f t="shared" si="17"/>
        <v>0</v>
      </c>
      <c r="Q35" s="41">
        <f t="shared" si="17"/>
        <v>0</v>
      </c>
      <c r="R35" s="41">
        <f t="shared" si="17"/>
        <v>0</v>
      </c>
      <c r="S35" s="41">
        <f t="shared" si="17"/>
        <v>0</v>
      </c>
      <c r="T35" s="108">
        <f t="shared" si="17"/>
        <v>0</v>
      </c>
      <c r="U35" s="34">
        <f t="shared" si="14"/>
        <v>0</v>
      </c>
      <c r="V35" s="111">
        <f t="shared" si="2"/>
        <v>0</v>
      </c>
      <c r="W35" s="10"/>
    </row>
    <row r="36" spans="2:23" ht="17.100000000000001" customHeight="1" x14ac:dyDescent="0.2">
      <c r="B36" s="151">
        <f>COUNTA(C$19:C36)</f>
        <v>3</v>
      </c>
      <c r="C36" s="157" t="s">
        <v>43</v>
      </c>
      <c r="D36" s="146" t="s">
        <v>33</v>
      </c>
      <c r="E36" s="117" t="s">
        <v>21</v>
      </c>
      <c r="F36" s="118"/>
      <c r="G36" s="53"/>
      <c r="H36" s="35" t="s">
        <v>19</v>
      </c>
      <c r="I36" s="36">
        <f>ROUNDDOWN($G36*$G38*$G39,2)</f>
        <v>0</v>
      </c>
      <c r="J36" s="37">
        <f t="shared" ref="J36:T36" si="18">ROUNDDOWN($G36*$G38*$G39,2)</f>
        <v>0</v>
      </c>
      <c r="K36" s="37">
        <f t="shared" si="18"/>
        <v>0</v>
      </c>
      <c r="L36" s="37">
        <f t="shared" si="18"/>
        <v>0</v>
      </c>
      <c r="M36" s="37">
        <f t="shared" si="18"/>
        <v>0</v>
      </c>
      <c r="N36" s="37">
        <f t="shared" si="18"/>
        <v>0</v>
      </c>
      <c r="O36" s="37">
        <f t="shared" si="18"/>
        <v>0</v>
      </c>
      <c r="P36" s="37">
        <f t="shared" si="18"/>
        <v>0</v>
      </c>
      <c r="Q36" s="37">
        <f t="shared" si="18"/>
        <v>0</v>
      </c>
      <c r="R36" s="37">
        <f t="shared" si="18"/>
        <v>0</v>
      </c>
      <c r="S36" s="37">
        <f t="shared" si="18"/>
        <v>0</v>
      </c>
      <c r="T36" s="38">
        <f t="shared" si="18"/>
        <v>0</v>
      </c>
      <c r="U36" s="43">
        <f t="shared" ref="U36:U37" si="19">SUM(I36:T36)</f>
        <v>0</v>
      </c>
      <c r="V36" s="111">
        <f t="shared" si="2"/>
        <v>0</v>
      </c>
      <c r="W36" s="10"/>
    </row>
    <row r="37" spans="2:23" ht="17.100000000000001" customHeight="1" x14ac:dyDescent="0.2">
      <c r="B37" s="156">
        <f>COUNTA(C$19:C37)</f>
        <v>3</v>
      </c>
      <c r="C37" s="158"/>
      <c r="D37" s="147"/>
      <c r="E37" s="92" t="s">
        <v>34</v>
      </c>
      <c r="F37" s="48"/>
      <c r="G37" s="49">
        <v>0</v>
      </c>
      <c r="H37" s="29" t="s">
        <v>30</v>
      </c>
      <c r="I37" s="103"/>
      <c r="J37" s="104"/>
      <c r="K37" s="105"/>
      <c r="L37" s="39">
        <v>56</v>
      </c>
      <c r="M37" s="45">
        <v>178</v>
      </c>
      <c r="N37" s="45">
        <v>281</v>
      </c>
      <c r="O37" s="39">
        <v>117</v>
      </c>
      <c r="P37" s="105"/>
      <c r="Q37" s="105"/>
      <c r="R37" s="105"/>
      <c r="S37" s="105"/>
      <c r="T37" s="106"/>
      <c r="U37" s="31">
        <f t="shared" si="19"/>
        <v>632</v>
      </c>
      <c r="V37" s="111">
        <f t="shared" si="2"/>
        <v>632</v>
      </c>
      <c r="W37" s="10"/>
    </row>
    <row r="38" spans="2:23" ht="17.100000000000001" customHeight="1" x14ac:dyDescent="0.2">
      <c r="B38" s="156">
        <f>COUNTA(C$19:C38)</f>
        <v>3</v>
      </c>
      <c r="C38" s="158"/>
      <c r="D38" s="147"/>
      <c r="E38" s="119" t="s">
        <v>22</v>
      </c>
      <c r="F38" s="120"/>
      <c r="G38" s="28">
        <v>6</v>
      </c>
      <c r="H38" s="29" t="s">
        <v>31</v>
      </c>
      <c r="I38" s="44">
        <v>99</v>
      </c>
      <c r="J38" s="45">
        <v>93</v>
      </c>
      <c r="K38" s="45">
        <v>137</v>
      </c>
      <c r="L38" s="45">
        <v>102</v>
      </c>
      <c r="M38" s="104"/>
      <c r="N38" s="104"/>
      <c r="O38" s="45">
        <v>47</v>
      </c>
      <c r="P38" s="45">
        <v>107</v>
      </c>
      <c r="Q38" s="45">
        <v>90</v>
      </c>
      <c r="R38" s="45">
        <v>103</v>
      </c>
      <c r="S38" s="45">
        <v>89</v>
      </c>
      <c r="T38" s="46">
        <v>85</v>
      </c>
      <c r="U38" s="31">
        <f t="shared" ref="U38:U41" si="20">SUM(I38:T38)</f>
        <v>952</v>
      </c>
      <c r="V38" s="111">
        <f t="shared" si="2"/>
        <v>760</v>
      </c>
      <c r="W38" s="10"/>
    </row>
    <row r="39" spans="2:23" ht="17.100000000000001" customHeight="1" x14ac:dyDescent="0.2">
      <c r="B39" s="156">
        <f>COUNTA(C$19:C39)</f>
        <v>3</v>
      </c>
      <c r="C39" s="158"/>
      <c r="D39" s="147"/>
      <c r="E39" s="92" t="s">
        <v>23</v>
      </c>
      <c r="F39" s="93">
        <v>0.9</v>
      </c>
      <c r="G39" s="109">
        <f>ROUND(1-(F39-0.85),2)</f>
        <v>0.95</v>
      </c>
      <c r="H39" s="29" t="s">
        <v>32</v>
      </c>
      <c r="I39" s="44">
        <f>SUM(I37:I38)</f>
        <v>99</v>
      </c>
      <c r="J39" s="45">
        <f t="shared" ref="J39:T39" si="21">SUM(J37:J38)</f>
        <v>93</v>
      </c>
      <c r="K39" s="45">
        <f t="shared" si="21"/>
        <v>137</v>
      </c>
      <c r="L39" s="45">
        <f t="shared" si="21"/>
        <v>158</v>
      </c>
      <c r="M39" s="45">
        <f t="shared" si="21"/>
        <v>178</v>
      </c>
      <c r="N39" s="45">
        <f t="shared" si="21"/>
        <v>281</v>
      </c>
      <c r="O39" s="45">
        <f t="shared" si="21"/>
        <v>164</v>
      </c>
      <c r="P39" s="45">
        <f t="shared" si="21"/>
        <v>107</v>
      </c>
      <c r="Q39" s="45">
        <f t="shared" si="21"/>
        <v>90</v>
      </c>
      <c r="R39" s="45">
        <f t="shared" si="21"/>
        <v>103</v>
      </c>
      <c r="S39" s="45">
        <f t="shared" si="21"/>
        <v>89</v>
      </c>
      <c r="T39" s="46">
        <f t="shared" si="21"/>
        <v>85</v>
      </c>
      <c r="U39" s="47">
        <f t="shared" si="20"/>
        <v>1584</v>
      </c>
      <c r="V39" s="111">
        <f t="shared" si="2"/>
        <v>1392</v>
      </c>
      <c r="W39" s="10"/>
    </row>
    <row r="40" spans="2:23" ht="17.100000000000001" customHeight="1" x14ac:dyDescent="0.2">
      <c r="B40" s="156">
        <f>COUNTA(C$19:C40)</f>
        <v>3</v>
      </c>
      <c r="C40" s="158"/>
      <c r="D40" s="147"/>
      <c r="E40" s="149" t="s">
        <v>27</v>
      </c>
      <c r="F40" s="94" t="s">
        <v>25</v>
      </c>
      <c r="G40" s="51"/>
      <c r="H40" s="29" t="s">
        <v>26</v>
      </c>
      <c r="I40" s="98">
        <f>ROUNDDOWN($G40*I37+$G41*I38,2)</f>
        <v>0</v>
      </c>
      <c r="J40" s="40">
        <f t="shared" ref="J40:T40" si="22">ROUNDDOWN($G40*J37+$G41*J38,2)</f>
        <v>0</v>
      </c>
      <c r="K40" s="40">
        <f t="shared" si="22"/>
        <v>0</v>
      </c>
      <c r="L40" s="40">
        <f t="shared" si="22"/>
        <v>0</v>
      </c>
      <c r="M40" s="40">
        <f t="shared" si="22"/>
        <v>0</v>
      </c>
      <c r="N40" s="40">
        <f t="shared" si="22"/>
        <v>0</v>
      </c>
      <c r="O40" s="40">
        <f t="shared" si="22"/>
        <v>0</v>
      </c>
      <c r="P40" s="40">
        <f t="shared" si="22"/>
        <v>0</v>
      </c>
      <c r="Q40" s="40">
        <f t="shared" si="22"/>
        <v>0</v>
      </c>
      <c r="R40" s="40">
        <f t="shared" si="22"/>
        <v>0</v>
      </c>
      <c r="S40" s="40">
        <f t="shared" si="22"/>
        <v>0</v>
      </c>
      <c r="T40" s="99">
        <f t="shared" si="22"/>
        <v>0</v>
      </c>
      <c r="U40" s="32">
        <f t="shared" si="20"/>
        <v>0</v>
      </c>
      <c r="V40" s="111">
        <f t="shared" si="2"/>
        <v>0</v>
      </c>
      <c r="W40" s="10"/>
    </row>
    <row r="41" spans="2:23" ht="17.100000000000001" customHeight="1" x14ac:dyDescent="0.2">
      <c r="B41" s="156">
        <f>COUNTA(C$19:C41)</f>
        <v>3</v>
      </c>
      <c r="C41" s="158"/>
      <c r="D41" s="148"/>
      <c r="E41" s="150"/>
      <c r="F41" s="95" t="s">
        <v>24</v>
      </c>
      <c r="G41" s="52"/>
      <c r="H41" s="33" t="s">
        <v>20</v>
      </c>
      <c r="I41" s="107">
        <f>INT(SUM(I36,I40))</f>
        <v>0</v>
      </c>
      <c r="J41" s="41">
        <f t="shared" ref="J41:T41" si="23">INT(SUM(J36,J40))</f>
        <v>0</v>
      </c>
      <c r="K41" s="41">
        <f t="shared" si="23"/>
        <v>0</v>
      </c>
      <c r="L41" s="41">
        <f t="shared" si="23"/>
        <v>0</v>
      </c>
      <c r="M41" s="41">
        <f t="shared" si="23"/>
        <v>0</v>
      </c>
      <c r="N41" s="41">
        <f t="shared" si="23"/>
        <v>0</v>
      </c>
      <c r="O41" s="41">
        <f t="shared" si="23"/>
        <v>0</v>
      </c>
      <c r="P41" s="41">
        <f t="shared" si="23"/>
        <v>0</v>
      </c>
      <c r="Q41" s="41">
        <f t="shared" si="23"/>
        <v>0</v>
      </c>
      <c r="R41" s="41">
        <f t="shared" si="23"/>
        <v>0</v>
      </c>
      <c r="S41" s="41">
        <f t="shared" si="23"/>
        <v>0</v>
      </c>
      <c r="T41" s="108">
        <f t="shared" si="23"/>
        <v>0</v>
      </c>
      <c r="U41" s="34">
        <f t="shared" si="20"/>
        <v>0</v>
      </c>
      <c r="V41" s="111">
        <f t="shared" si="2"/>
        <v>0</v>
      </c>
      <c r="W41" s="10"/>
    </row>
    <row r="42" spans="2:23" ht="17.100000000000001" customHeight="1" x14ac:dyDescent="0.2">
      <c r="B42" s="156">
        <f>COUNTA(C$19:C42)</f>
        <v>3</v>
      </c>
      <c r="C42" s="160"/>
      <c r="D42" s="157" t="s">
        <v>35</v>
      </c>
      <c r="E42" s="117" t="s">
        <v>41</v>
      </c>
      <c r="F42" s="118"/>
      <c r="G42" s="53"/>
      <c r="H42" s="35" t="s">
        <v>19</v>
      </c>
      <c r="I42" s="36">
        <f t="shared" ref="I42:T42" si="24">$G42</f>
        <v>0</v>
      </c>
      <c r="J42" s="37">
        <f t="shared" si="24"/>
        <v>0</v>
      </c>
      <c r="K42" s="37">
        <f t="shared" si="24"/>
        <v>0</v>
      </c>
      <c r="L42" s="37">
        <f t="shared" si="24"/>
        <v>0</v>
      </c>
      <c r="M42" s="37">
        <f t="shared" si="24"/>
        <v>0</v>
      </c>
      <c r="N42" s="37">
        <f t="shared" si="24"/>
        <v>0</v>
      </c>
      <c r="O42" s="37">
        <f t="shared" si="24"/>
        <v>0</v>
      </c>
      <c r="P42" s="37">
        <f t="shared" si="24"/>
        <v>0</v>
      </c>
      <c r="Q42" s="37">
        <f t="shared" si="24"/>
        <v>0</v>
      </c>
      <c r="R42" s="37">
        <f t="shared" si="24"/>
        <v>0</v>
      </c>
      <c r="S42" s="37">
        <f t="shared" si="24"/>
        <v>0</v>
      </c>
      <c r="T42" s="38">
        <f t="shared" si="24"/>
        <v>0</v>
      </c>
      <c r="U42" s="43">
        <f t="shared" ref="U42:U45" si="25">SUM(I42:T42)</f>
        <v>0</v>
      </c>
      <c r="V42" s="112">
        <f t="shared" si="2"/>
        <v>0</v>
      </c>
      <c r="W42" s="10"/>
    </row>
    <row r="43" spans="2:23" ht="17.100000000000001" customHeight="1" x14ac:dyDescent="0.2">
      <c r="B43" s="156">
        <f>COUNTA(C$19:C43)</f>
        <v>3</v>
      </c>
      <c r="C43" s="160"/>
      <c r="D43" s="158"/>
      <c r="E43" s="119" t="s">
        <v>142</v>
      </c>
      <c r="F43" s="120"/>
      <c r="G43" s="28">
        <v>30</v>
      </c>
      <c r="H43" s="29" t="s">
        <v>32</v>
      </c>
      <c r="I43" s="44">
        <v>351</v>
      </c>
      <c r="J43" s="45">
        <v>395</v>
      </c>
      <c r="K43" s="45">
        <v>446</v>
      </c>
      <c r="L43" s="45">
        <v>493</v>
      </c>
      <c r="M43" s="45">
        <v>467</v>
      </c>
      <c r="N43" s="45">
        <v>482</v>
      </c>
      <c r="O43" s="45">
        <v>529</v>
      </c>
      <c r="P43" s="45">
        <v>477</v>
      </c>
      <c r="Q43" s="45">
        <v>297</v>
      </c>
      <c r="R43" s="45">
        <v>355</v>
      </c>
      <c r="S43" s="45">
        <v>304</v>
      </c>
      <c r="T43" s="46">
        <v>292</v>
      </c>
      <c r="U43" s="47">
        <f t="shared" si="25"/>
        <v>4888</v>
      </c>
      <c r="V43" s="112">
        <f t="shared" si="2"/>
        <v>4142</v>
      </c>
      <c r="W43" s="10"/>
    </row>
    <row r="44" spans="2:23" ht="17.100000000000001" customHeight="1" x14ac:dyDescent="0.2">
      <c r="B44" s="156">
        <f>COUNTA(C$19:C44)</f>
        <v>3</v>
      </c>
      <c r="C44" s="160"/>
      <c r="D44" s="158"/>
      <c r="E44" s="121" t="s">
        <v>37</v>
      </c>
      <c r="F44" s="89" t="s">
        <v>38</v>
      </c>
      <c r="G44" s="54"/>
      <c r="H44" s="29" t="s">
        <v>26</v>
      </c>
      <c r="I44" s="98">
        <f t="shared" ref="I44:T44" si="26">ROUNDDOWN(IF(I43&gt;120,IF(I43&gt;300,120*$G44+180*$G45+(I43-300)*$G46,120*$G44+(I43-120)*$G45),I43*$G44),2)</f>
        <v>0</v>
      </c>
      <c r="J44" s="40">
        <f t="shared" si="26"/>
        <v>0</v>
      </c>
      <c r="K44" s="40">
        <f t="shared" si="26"/>
        <v>0</v>
      </c>
      <c r="L44" s="40">
        <f t="shared" si="26"/>
        <v>0</v>
      </c>
      <c r="M44" s="40">
        <f t="shared" si="26"/>
        <v>0</v>
      </c>
      <c r="N44" s="40">
        <f t="shared" si="26"/>
        <v>0</v>
      </c>
      <c r="O44" s="40">
        <f t="shared" si="26"/>
        <v>0</v>
      </c>
      <c r="P44" s="40">
        <f t="shared" si="26"/>
        <v>0</v>
      </c>
      <c r="Q44" s="40">
        <f t="shared" si="26"/>
        <v>0</v>
      </c>
      <c r="R44" s="40">
        <f t="shared" si="26"/>
        <v>0</v>
      </c>
      <c r="S44" s="40">
        <f t="shared" si="26"/>
        <v>0</v>
      </c>
      <c r="T44" s="99">
        <f t="shared" si="26"/>
        <v>0</v>
      </c>
      <c r="U44" s="32">
        <f>SUM(I44:T44)</f>
        <v>0</v>
      </c>
      <c r="V44" s="112">
        <f t="shared" si="2"/>
        <v>0</v>
      </c>
      <c r="W44" s="10"/>
    </row>
    <row r="45" spans="2:23" ht="17.100000000000001" customHeight="1" x14ac:dyDescent="0.2">
      <c r="B45" s="156">
        <f>COUNTA(C$19:C45)</f>
        <v>3</v>
      </c>
      <c r="C45" s="160"/>
      <c r="D45" s="158"/>
      <c r="E45" s="121"/>
      <c r="F45" s="90" t="s">
        <v>39</v>
      </c>
      <c r="G45" s="51"/>
      <c r="H45" s="55" t="s">
        <v>20</v>
      </c>
      <c r="I45" s="44">
        <f>INT(SUM(I42,I44))</f>
        <v>0</v>
      </c>
      <c r="J45" s="56">
        <f>INT(SUM(J42,J44))</f>
        <v>0</v>
      </c>
      <c r="K45" s="56">
        <f t="shared" ref="K45:T45" si="27">INT(SUM(K42,K44))</f>
        <v>0</v>
      </c>
      <c r="L45" s="56">
        <f t="shared" si="27"/>
        <v>0</v>
      </c>
      <c r="M45" s="56">
        <f t="shared" si="27"/>
        <v>0</v>
      </c>
      <c r="N45" s="56">
        <f t="shared" si="27"/>
        <v>0</v>
      </c>
      <c r="O45" s="56">
        <f t="shared" si="27"/>
        <v>0</v>
      </c>
      <c r="P45" s="56">
        <f t="shared" si="27"/>
        <v>0</v>
      </c>
      <c r="Q45" s="56">
        <f t="shared" si="27"/>
        <v>0</v>
      </c>
      <c r="R45" s="56">
        <f t="shared" si="27"/>
        <v>0</v>
      </c>
      <c r="S45" s="56">
        <f t="shared" si="27"/>
        <v>0</v>
      </c>
      <c r="T45" s="100">
        <f t="shared" si="27"/>
        <v>0</v>
      </c>
      <c r="U45" s="57">
        <f t="shared" si="25"/>
        <v>0</v>
      </c>
      <c r="V45" s="112">
        <f t="shared" si="2"/>
        <v>0</v>
      </c>
      <c r="W45" s="10"/>
    </row>
    <row r="46" spans="2:23" ht="17.100000000000001" customHeight="1" x14ac:dyDescent="0.2">
      <c r="B46" s="152">
        <f>COUNTA(C$19:C46)</f>
        <v>3</v>
      </c>
      <c r="C46" s="161"/>
      <c r="D46" s="159"/>
      <c r="E46" s="122"/>
      <c r="F46" s="91" t="s">
        <v>40</v>
      </c>
      <c r="G46" s="52"/>
      <c r="H46" s="58"/>
      <c r="I46" s="101"/>
      <c r="J46" s="59"/>
      <c r="K46" s="59"/>
      <c r="L46" s="59"/>
      <c r="M46" s="59"/>
      <c r="N46" s="59"/>
      <c r="O46" s="59"/>
      <c r="P46" s="59"/>
      <c r="Q46" s="59"/>
      <c r="R46" s="59"/>
      <c r="S46" s="59"/>
      <c r="T46" s="102"/>
      <c r="U46" s="60"/>
      <c r="V46" s="112">
        <f t="shared" si="2"/>
        <v>0</v>
      </c>
      <c r="W46" s="10"/>
    </row>
    <row r="47" spans="2:23" ht="17.100000000000001" customHeight="1" x14ac:dyDescent="0.2">
      <c r="B47" s="151">
        <f>COUNTA(C$19:C47)</f>
        <v>4</v>
      </c>
      <c r="C47" s="157" t="s">
        <v>44</v>
      </c>
      <c r="D47" s="146" t="s">
        <v>33</v>
      </c>
      <c r="E47" s="117" t="s">
        <v>21</v>
      </c>
      <c r="F47" s="118"/>
      <c r="G47" s="53"/>
      <c r="H47" s="35" t="s">
        <v>19</v>
      </c>
      <c r="I47" s="36">
        <f>ROUNDDOWN($G47*$G49*$G50,2)</f>
        <v>0</v>
      </c>
      <c r="J47" s="37">
        <f t="shared" ref="J47:T47" si="28">ROUNDDOWN($G47*$G49*$G50,2)</f>
        <v>0</v>
      </c>
      <c r="K47" s="37">
        <f t="shared" si="28"/>
        <v>0</v>
      </c>
      <c r="L47" s="37">
        <f t="shared" si="28"/>
        <v>0</v>
      </c>
      <c r="M47" s="37">
        <f t="shared" si="28"/>
        <v>0</v>
      </c>
      <c r="N47" s="37">
        <f t="shared" si="28"/>
        <v>0</v>
      </c>
      <c r="O47" s="37">
        <f t="shared" si="28"/>
        <v>0</v>
      </c>
      <c r="P47" s="37">
        <f t="shared" si="28"/>
        <v>0</v>
      </c>
      <c r="Q47" s="37">
        <f t="shared" si="28"/>
        <v>0</v>
      </c>
      <c r="R47" s="37">
        <f t="shared" si="28"/>
        <v>0</v>
      </c>
      <c r="S47" s="37">
        <f t="shared" si="28"/>
        <v>0</v>
      </c>
      <c r="T47" s="38">
        <f t="shared" si="28"/>
        <v>0</v>
      </c>
      <c r="U47" s="43">
        <f t="shared" ref="U47:U48" si="29">SUM(I47:T47)</f>
        <v>0</v>
      </c>
      <c r="V47" s="111">
        <f t="shared" si="2"/>
        <v>0</v>
      </c>
      <c r="W47" s="10"/>
    </row>
    <row r="48" spans="2:23" ht="17.100000000000001" customHeight="1" x14ac:dyDescent="0.2">
      <c r="B48" s="156">
        <f>COUNTA(C$19:C48)</f>
        <v>4</v>
      </c>
      <c r="C48" s="158"/>
      <c r="D48" s="147"/>
      <c r="E48" s="92" t="s">
        <v>34</v>
      </c>
      <c r="F48" s="48"/>
      <c r="G48" s="49">
        <v>0</v>
      </c>
      <c r="H48" s="29" t="s">
        <v>30</v>
      </c>
      <c r="I48" s="103"/>
      <c r="J48" s="104"/>
      <c r="K48" s="105"/>
      <c r="L48" s="39">
        <v>383</v>
      </c>
      <c r="M48" s="45">
        <v>942</v>
      </c>
      <c r="N48" s="45">
        <v>995</v>
      </c>
      <c r="O48" s="39">
        <v>652</v>
      </c>
      <c r="P48" s="105"/>
      <c r="Q48" s="105"/>
      <c r="R48" s="105"/>
      <c r="S48" s="105"/>
      <c r="T48" s="106"/>
      <c r="U48" s="31">
        <f t="shared" si="29"/>
        <v>2972</v>
      </c>
      <c r="V48" s="111">
        <f t="shared" si="2"/>
        <v>2972</v>
      </c>
      <c r="W48" s="10"/>
    </row>
    <row r="49" spans="2:23" ht="17.100000000000001" customHeight="1" x14ac:dyDescent="0.2">
      <c r="B49" s="156">
        <f>COUNTA(C$19:C49)</f>
        <v>4</v>
      </c>
      <c r="C49" s="158"/>
      <c r="D49" s="147"/>
      <c r="E49" s="119" t="s">
        <v>22</v>
      </c>
      <c r="F49" s="120"/>
      <c r="G49" s="28">
        <v>9</v>
      </c>
      <c r="H49" s="29" t="s">
        <v>31</v>
      </c>
      <c r="I49" s="44">
        <v>1041</v>
      </c>
      <c r="J49" s="45">
        <v>1018</v>
      </c>
      <c r="K49" s="45">
        <v>960</v>
      </c>
      <c r="L49" s="45">
        <v>617</v>
      </c>
      <c r="M49" s="104"/>
      <c r="N49" s="104"/>
      <c r="O49" s="45">
        <v>370</v>
      </c>
      <c r="P49" s="45">
        <v>1046</v>
      </c>
      <c r="Q49" s="45">
        <v>842</v>
      </c>
      <c r="R49" s="45">
        <v>1045</v>
      </c>
      <c r="S49" s="45">
        <v>867</v>
      </c>
      <c r="T49" s="46">
        <v>833</v>
      </c>
      <c r="U49" s="31">
        <f t="shared" ref="U49:U52" si="30">SUM(I49:T49)</f>
        <v>8639</v>
      </c>
      <c r="V49" s="111">
        <f t="shared" si="2"/>
        <v>6580</v>
      </c>
      <c r="W49" s="10"/>
    </row>
    <row r="50" spans="2:23" ht="17.100000000000001" customHeight="1" x14ac:dyDescent="0.2">
      <c r="B50" s="156">
        <f>COUNTA(C$19:C50)</f>
        <v>4</v>
      </c>
      <c r="C50" s="158"/>
      <c r="D50" s="147"/>
      <c r="E50" s="92" t="s">
        <v>23</v>
      </c>
      <c r="F50" s="93">
        <v>0.9</v>
      </c>
      <c r="G50" s="109">
        <f>ROUND(1-(F50-0.85),2)</f>
        <v>0.95</v>
      </c>
      <c r="H50" s="29" t="s">
        <v>102</v>
      </c>
      <c r="I50" s="44">
        <f>SUM(I48:I49)</f>
        <v>1041</v>
      </c>
      <c r="J50" s="45">
        <f t="shared" ref="J50:T50" si="31">SUM(J48:J49)</f>
        <v>1018</v>
      </c>
      <c r="K50" s="45">
        <f t="shared" si="31"/>
        <v>960</v>
      </c>
      <c r="L50" s="45">
        <f t="shared" si="31"/>
        <v>1000</v>
      </c>
      <c r="M50" s="45">
        <f t="shared" si="31"/>
        <v>942</v>
      </c>
      <c r="N50" s="45">
        <f t="shared" si="31"/>
        <v>995</v>
      </c>
      <c r="O50" s="45">
        <f t="shared" si="31"/>
        <v>1022</v>
      </c>
      <c r="P50" s="45">
        <f t="shared" si="31"/>
        <v>1046</v>
      </c>
      <c r="Q50" s="45">
        <f t="shared" si="31"/>
        <v>842</v>
      </c>
      <c r="R50" s="45">
        <f t="shared" si="31"/>
        <v>1045</v>
      </c>
      <c r="S50" s="45">
        <f t="shared" si="31"/>
        <v>867</v>
      </c>
      <c r="T50" s="46">
        <f t="shared" si="31"/>
        <v>833</v>
      </c>
      <c r="U50" s="47">
        <f t="shared" si="30"/>
        <v>11611</v>
      </c>
      <c r="V50" s="111">
        <f t="shared" si="2"/>
        <v>9552</v>
      </c>
      <c r="W50" s="10"/>
    </row>
    <row r="51" spans="2:23" ht="17.100000000000001" customHeight="1" x14ac:dyDescent="0.2">
      <c r="B51" s="156">
        <f>COUNTA(C$19:C51)</f>
        <v>4</v>
      </c>
      <c r="C51" s="158"/>
      <c r="D51" s="147"/>
      <c r="E51" s="149" t="s">
        <v>27</v>
      </c>
      <c r="F51" s="94" t="s">
        <v>25</v>
      </c>
      <c r="G51" s="51"/>
      <c r="H51" s="29" t="s">
        <v>26</v>
      </c>
      <c r="I51" s="98">
        <f>ROUNDDOWN($G51*I48+$G52*I49,2)</f>
        <v>0</v>
      </c>
      <c r="J51" s="40">
        <f t="shared" ref="J51:T51" si="32">ROUNDDOWN($G51*J48+$G52*J49,2)</f>
        <v>0</v>
      </c>
      <c r="K51" s="40">
        <f t="shared" si="32"/>
        <v>0</v>
      </c>
      <c r="L51" s="40">
        <f t="shared" si="32"/>
        <v>0</v>
      </c>
      <c r="M51" s="40">
        <f t="shared" si="32"/>
        <v>0</v>
      </c>
      <c r="N51" s="40">
        <f t="shared" si="32"/>
        <v>0</v>
      </c>
      <c r="O51" s="40">
        <f t="shared" si="32"/>
        <v>0</v>
      </c>
      <c r="P51" s="40">
        <f t="shared" si="32"/>
        <v>0</v>
      </c>
      <c r="Q51" s="40">
        <f t="shared" si="32"/>
        <v>0</v>
      </c>
      <c r="R51" s="40">
        <f t="shared" si="32"/>
        <v>0</v>
      </c>
      <c r="S51" s="40">
        <f t="shared" si="32"/>
        <v>0</v>
      </c>
      <c r="T51" s="99">
        <f t="shared" si="32"/>
        <v>0</v>
      </c>
      <c r="U51" s="32">
        <f t="shared" si="30"/>
        <v>0</v>
      </c>
      <c r="V51" s="111">
        <f t="shared" si="2"/>
        <v>0</v>
      </c>
      <c r="W51" s="10"/>
    </row>
    <row r="52" spans="2:23" ht="17.100000000000001" customHeight="1" x14ac:dyDescent="0.2">
      <c r="B52" s="156">
        <f>COUNTA(C$19:C52)</f>
        <v>4</v>
      </c>
      <c r="C52" s="158"/>
      <c r="D52" s="148"/>
      <c r="E52" s="150"/>
      <c r="F52" s="95" t="s">
        <v>24</v>
      </c>
      <c r="G52" s="52"/>
      <c r="H52" s="33" t="s">
        <v>20</v>
      </c>
      <c r="I52" s="107">
        <f>INT(SUM(I47,I51))</f>
        <v>0</v>
      </c>
      <c r="J52" s="41">
        <f t="shared" ref="J52:T52" si="33">INT(SUM(J47,J51))</f>
        <v>0</v>
      </c>
      <c r="K52" s="41">
        <f t="shared" si="33"/>
        <v>0</v>
      </c>
      <c r="L52" s="41">
        <f t="shared" si="33"/>
        <v>0</v>
      </c>
      <c r="M52" s="41">
        <f t="shared" si="33"/>
        <v>0</v>
      </c>
      <c r="N52" s="41">
        <f t="shared" si="33"/>
        <v>0</v>
      </c>
      <c r="O52" s="41">
        <f t="shared" si="33"/>
        <v>0</v>
      </c>
      <c r="P52" s="41">
        <f t="shared" si="33"/>
        <v>0</v>
      </c>
      <c r="Q52" s="41">
        <f t="shared" si="33"/>
        <v>0</v>
      </c>
      <c r="R52" s="41">
        <f t="shared" si="33"/>
        <v>0</v>
      </c>
      <c r="S52" s="41">
        <f t="shared" si="33"/>
        <v>0</v>
      </c>
      <c r="T52" s="108">
        <f t="shared" si="33"/>
        <v>0</v>
      </c>
      <c r="U52" s="34">
        <f t="shared" si="30"/>
        <v>0</v>
      </c>
      <c r="V52" s="111">
        <f t="shared" si="2"/>
        <v>0</v>
      </c>
      <c r="W52" s="10"/>
    </row>
    <row r="53" spans="2:23" ht="17.100000000000001" customHeight="1" x14ac:dyDescent="0.2">
      <c r="B53" s="156">
        <f>COUNTA(C$19:C53)</f>
        <v>4</v>
      </c>
      <c r="C53" s="160"/>
      <c r="D53" s="157" t="s">
        <v>35</v>
      </c>
      <c r="E53" s="117" t="s">
        <v>41</v>
      </c>
      <c r="F53" s="118"/>
      <c r="G53" s="53"/>
      <c r="H53" s="35" t="s">
        <v>19</v>
      </c>
      <c r="I53" s="36">
        <f t="shared" ref="I53:T53" si="34">$G53</f>
        <v>0</v>
      </c>
      <c r="J53" s="37">
        <f t="shared" si="34"/>
        <v>0</v>
      </c>
      <c r="K53" s="37">
        <f t="shared" si="34"/>
        <v>0</v>
      </c>
      <c r="L53" s="37">
        <f t="shared" si="34"/>
        <v>0</v>
      </c>
      <c r="M53" s="37">
        <f t="shared" si="34"/>
        <v>0</v>
      </c>
      <c r="N53" s="37">
        <f t="shared" si="34"/>
        <v>0</v>
      </c>
      <c r="O53" s="37">
        <f t="shared" si="34"/>
        <v>0</v>
      </c>
      <c r="P53" s="37">
        <f t="shared" si="34"/>
        <v>0</v>
      </c>
      <c r="Q53" s="37">
        <f t="shared" si="34"/>
        <v>0</v>
      </c>
      <c r="R53" s="37">
        <f t="shared" si="34"/>
        <v>0</v>
      </c>
      <c r="S53" s="37">
        <f t="shared" si="34"/>
        <v>0</v>
      </c>
      <c r="T53" s="38">
        <f t="shared" si="34"/>
        <v>0</v>
      </c>
      <c r="U53" s="43">
        <f t="shared" ref="U53:U56" si="35">SUM(I53:T53)</f>
        <v>0</v>
      </c>
      <c r="V53" s="112">
        <f t="shared" si="2"/>
        <v>0</v>
      </c>
      <c r="W53" s="10"/>
    </row>
    <row r="54" spans="2:23" ht="17.100000000000001" customHeight="1" x14ac:dyDescent="0.2">
      <c r="B54" s="156">
        <f>COUNTA(C$19:C54)</f>
        <v>4</v>
      </c>
      <c r="C54" s="160"/>
      <c r="D54" s="158"/>
      <c r="E54" s="119" t="s">
        <v>142</v>
      </c>
      <c r="F54" s="120"/>
      <c r="G54" s="28">
        <v>20</v>
      </c>
      <c r="H54" s="29" t="s">
        <v>32</v>
      </c>
      <c r="I54" s="44">
        <v>19</v>
      </c>
      <c r="J54" s="45">
        <v>17</v>
      </c>
      <c r="K54" s="45">
        <v>17</v>
      </c>
      <c r="L54" s="45">
        <v>19</v>
      </c>
      <c r="M54" s="45">
        <v>24</v>
      </c>
      <c r="N54" s="45">
        <v>39</v>
      </c>
      <c r="O54" s="45">
        <v>24</v>
      </c>
      <c r="P54" s="45">
        <v>18</v>
      </c>
      <c r="Q54" s="45">
        <v>16</v>
      </c>
      <c r="R54" s="45">
        <v>32</v>
      </c>
      <c r="S54" s="45">
        <v>46</v>
      </c>
      <c r="T54" s="46">
        <v>21</v>
      </c>
      <c r="U54" s="47">
        <f t="shared" si="35"/>
        <v>292</v>
      </c>
      <c r="V54" s="112">
        <f t="shared" si="2"/>
        <v>256</v>
      </c>
      <c r="W54" s="10"/>
    </row>
    <row r="55" spans="2:23" ht="17.100000000000001" customHeight="1" x14ac:dyDescent="0.2">
      <c r="B55" s="156">
        <f>COUNTA(C$19:C55)</f>
        <v>4</v>
      </c>
      <c r="C55" s="160"/>
      <c r="D55" s="158"/>
      <c r="E55" s="121" t="s">
        <v>37</v>
      </c>
      <c r="F55" s="89" t="s">
        <v>38</v>
      </c>
      <c r="G55" s="54"/>
      <c r="H55" s="29" t="s">
        <v>26</v>
      </c>
      <c r="I55" s="98">
        <f t="shared" ref="I55:T55" si="36">ROUNDDOWN(IF(I54&gt;120,IF(I54&gt;300,120*$G55+180*$G56+(I54-300)*$G57,120*$G55+(I54-120)*$G56),I54*$G55),2)</f>
        <v>0</v>
      </c>
      <c r="J55" s="40">
        <f t="shared" si="36"/>
        <v>0</v>
      </c>
      <c r="K55" s="40">
        <f t="shared" si="36"/>
        <v>0</v>
      </c>
      <c r="L55" s="40">
        <f t="shared" si="36"/>
        <v>0</v>
      </c>
      <c r="M55" s="40">
        <f t="shared" si="36"/>
        <v>0</v>
      </c>
      <c r="N55" s="40">
        <f t="shared" si="36"/>
        <v>0</v>
      </c>
      <c r="O55" s="40">
        <f t="shared" si="36"/>
        <v>0</v>
      </c>
      <c r="P55" s="40">
        <f t="shared" si="36"/>
        <v>0</v>
      </c>
      <c r="Q55" s="40">
        <f t="shared" si="36"/>
        <v>0</v>
      </c>
      <c r="R55" s="40">
        <f t="shared" si="36"/>
        <v>0</v>
      </c>
      <c r="S55" s="40">
        <f t="shared" si="36"/>
        <v>0</v>
      </c>
      <c r="T55" s="99">
        <f t="shared" si="36"/>
        <v>0</v>
      </c>
      <c r="U55" s="32">
        <f>SUM(I55:T55)</f>
        <v>0</v>
      </c>
      <c r="V55" s="112">
        <f t="shared" si="2"/>
        <v>0</v>
      </c>
      <c r="W55" s="10"/>
    </row>
    <row r="56" spans="2:23" ht="17.100000000000001" customHeight="1" x14ac:dyDescent="0.2">
      <c r="B56" s="156">
        <f>COUNTA(C$19:C56)</f>
        <v>4</v>
      </c>
      <c r="C56" s="160"/>
      <c r="D56" s="158"/>
      <c r="E56" s="121"/>
      <c r="F56" s="90" t="s">
        <v>39</v>
      </c>
      <c r="G56" s="51"/>
      <c r="H56" s="55" t="s">
        <v>20</v>
      </c>
      <c r="I56" s="44">
        <f>INT(SUM(I53,I55))</f>
        <v>0</v>
      </c>
      <c r="J56" s="56">
        <f>INT(SUM(J53,J55))</f>
        <v>0</v>
      </c>
      <c r="K56" s="56">
        <f t="shared" ref="K56:T56" si="37">INT(SUM(K53,K55))</f>
        <v>0</v>
      </c>
      <c r="L56" s="56">
        <f t="shared" si="37"/>
        <v>0</v>
      </c>
      <c r="M56" s="56">
        <f t="shared" si="37"/>
        <v>0</v>
      </c>
      <c r="N56" s="56">
        <f t="shared" si="37"/>
        <v>0</v>
      </c>
      <c r="O56" s="56">
        <f t="shared" si="37"/>
        <v>0</v>
      </c>
      <c r="P56" s="56">
        <f t="shared" si="37"/>
        <v>0</v>
      </c>
      <c r="Q56" s="56">
        <f t="shared" si="37"/>
        <v>0</v>
      </c>
      <c r="R56" s="56">
        <f t="shared" si="37"/>
        <v>0</v>
      </c>
      <c r="S56" s="56">
        <f t="shared" si="37"/>
        <v>0</v>
      </c>
      <c r="T56" s="100">
        <f t="shared" si="37"/>
        <v>0</v>
      </c>
      <c r="U56" s="57">
        <f t="shared" si="35"/>
        <v>0</v>
      </c>
      <c r="V56" s="112">
        <f t="shared" si="2"/>
        <v>0</v>
      </c>
      <c r="W56" s="10"/>
    </row>
    <row r="57" spans="2:23" ht="17.100000000000001" customHeight="1" x14ac:dyDescent="0.2">
      <c r="B57" s="152">
        <f>COUNTA(C$19:C57)</f>
        <v>4</v>
      </c>
      <c r="C57" s="161"/>
      <c r="D57" s="159"/>
      <c r="E57" s="122"/>
      <c r="F57" s="91" t="s">
        <v>40</v>
      </c>
      <c r="G57" s="52"/>
      <c r="H57" s="58"/>
      <c r="I57" s="101"/>
      <c r="J57" s="59"/>
      <c r="K57" s="59"/>
      <c r="L57" s="59"/>
      <c r="M57" s="59"/>
      <c r="N57" s="59"/>
      <c r="O57" s="59"/>
      <c r="P57" s="59"/>
      <c r="Q57" s="59"/>
      <c r="R57" s="59"/>
      <c r="S57" s="59"/>
      <c r="T57" s="102"/>
      <c r="U57" s="60"/>
      <c r="V57" s="112">
        <f t="shared" si="2"/>
        <v>0</v>
      </c>
      <c r="W57" s="10"/>
    </row>
    <row r="58" spans="2:23" ht="17.100000000000001" customHeight="1" x14ac:dyDescent="0.2">
      <c r="B58" s="151">
        <f>COUNTA(C$19:C58)</f>
        <v>5</v>
      </c>
      <c r="C58" s="157" t="s">
        <v>45</v>
      </c>
      <c r="D58" s="146" t="s">
        <v>33</v>
      </c>
      <c r="E58" s="117" t="s">
        <v>21</v>
      </c>
      <c r="F58" s="118"/>
      <c r="G58" s="53"/>
      <c r="H58" s="35" t="s">
        <v>19</v>
      </c>
      <c r="I58" s="36">
        <f>ROUNDDOWN($G58*$G60*$G61,2)</f>
        <v>0</v>
      </c>
      <c r="J58" s="37">
        <f t="shared" ref="J58:T58" si="38">ROUNDDOWN($G58*$G60*$G61,2)</f>
        <v>0</v>
      </c>
      <c r="K58" s="37">
        <f t="shared" si="38"/>
        <v>0</v>
      </c>
      <c r="L58" s="37">
        <f t="shared" si="38"/>
        <v>0</v>
      </c>
      <c r="M58" s="37">
        <f t="shared" si="38"/>
        <v>0</v>
      </c>
      <c r="N58" s="37">
        <f t="shared" si="38"/>
        <v>0</v>
      </c>
      <c r="O58" s="37">
        <f t="shared" si="38"/>
        <v>0</v>
      </c>
      <c r="P58" s="37">
        <f t="shared" si="38"/>
        <v>0</v>
      </c>
      <c r="Q58" s="37">
        <f t="shared" si="38"/>
        <v>0</v>
      </c>
      <c r="R58" s="37">
        <f t="shared" si="38"/>
        <v>0</v>
      </c>
      <c r="S58" s="37">
        <f t="shared" si="38"/>
        <v>0</v>
      </c>
      <c r="T58" s="38">
        <f t="shared" si="38"/>
        <v>0</v>
      </c>
      <c r="U58" s="43">
        <f t="shared" ref="U58:U59" si="39">SUM(I58:T58)</f>
        <v>0</v>
      </c>
      <c r="V58" s="112">
        <f t="shared" si="2"/>
        <v>0</v>
      </c>
      <c r="W58" s="10"/>
    </row>
    <row r="59" spans="2:23" ht="17.100000000000001" customHeight="1" x14ac:dyDescent="0.2">
      <c r="B59" s="156">
        <f>COUNTA(C$19:C59)</f>
        <v>5</v>
      </c>
      <c r="C59" s="158"/>
      <c r="D59" s="147"/>
      <c r="E59" s="92" t="s">
        <v>34</v>
      </c>
      <c r="F59" s="48"/>
      <c r="G59" s="49">
        <v>0</v>
      </c>
      <c r="H59" s="29" t="s">
        <v>30</v>
      </c>
      <c r="I59" s="103"/>
      <c r="J59" s="104"/>
      <c r="K59" s="105"/>
      <c r="L59" s="39">
        <v>1914</v>
      </c>
      <c r="M59" s="45">
        <v>7211</v>
      </c>
      <c r="N59" s="45">
        <v>8487</v>
      </c>
      <c r="O59" s="39">
        <v>5701</v>
      </c>
      <c r="P59" s="105"/>
      <c r="Q59" s="105"/>
      <c r="R59" s="105"/>
      <c r="S59" s="105"/>
      <c r="T59" s="106"/>
      <c r="U59" s="31">
        <f t="shared" si="39"/>
        <v>23313</v>
      </c>
      <c r="V59" s="112">
        <f t="shared" si="2"/>
        <v>23313</v>
      </c>
      <c r="W59" s="10"/>
    </row>
    <row r="60" spans="2:23" ht="17.100000000000001" customHeight="1" x14ac:dyDescent="0.2">
      <c r="B60" s="156">
        <f>COUNTA(C$19:C60)</f>
        <v>5</v>
      </c>
      <c r="C60" s="158"/>
      <c r="D60" s="147"/>
      <c r="E60" s="119" t="s">
        <v>22</v>
      </c>
      <c r="F60" s="120"/>
      <c r="G60" s="28">
        <v>25</v>
      </c>
      <c r="H60" s="29" t="s">
        <v>31</v>
      </c>
      <c r="I60" s="44">
        <v>7490</v>
      </c>
      <c r="J60" s="45">
        <v>8096</v>
      </c>
      <c r="K60" s="45">
        <v>7078</v>
      </c>
      <c r="L60" s="45">
        <v>5196</v>
      </c>
      <c r="M60" s="104"/>
      <c r="N60" s="104"/>
      <c r="O60" s="45">
        <v>1954</v>
      </c>
      <c r="P60" s="45">
        <v>8234</v>
      </c>
      <c r="Q60" s="45">
        <v>6886</v>
      </c>
      <c r="R60" s="45">
        <v>8220</v>
      </c>
      <c r="S60" s="45">
        <v>6864</v>
      </c>
      <c r="T60" s="46">
        <v>7593</v>
      </c>
      <c r="U60" s="31">
        <f t="shared" ref="U60:U63" si="40">SUM(I60:T60)</f>
        <v>67611</v>
      </c>
      <c r="V60" s="112">
        <f t="shared" si="2"/>
        <v>52025</v>
      </c>
      <c r="W60" s="10"/>
    </row>
    <row r="61" spans="2:23" ht="17.100000000000001" customHeight="1" x14ac:dyDescent="0.2">
      <c r="B61" s="156">
        <f>COUNTA(C$19:C61)</f>
        <v>5</v>
      </c>
      <c r="C61" s="158"/>
      <c r="D61" s="147"/>
      <c r="E61" s="92" t="s">
        <v>23</v>
      </c>
      <c r="F61" s="93">
        <v>0.9</v>
      </c>
      <c r="G61" s="109">
        <f>ROUND(1-(F61-0.85),2)</f>
        <v>0.95</v>
      </c>
      <c r="H61" s="29" t="s">
        <v>32</v>
      </c>
      <c r="I61" s="44">
        <f>SUM(I59:I60)</f>
        <v>7490</v>
      </c>
      <c r="J61" s="45">
        <f t="shared" ref="J61:T61" si="41">SUM(J59:J60)</f>
        <v>8096</v>
      </c>
      <c r="K61" s="45">
        <f t="shared" si="41"/>
        <v>7078</v>
      </c>
      <c r="L61" s="45">
        <f t="shared" si="41"/>
        <v>7110</v>
      </c>
      <c r="M61" s="45">
        <f t="shared" si="41"/>
        <v>7211</v>
      </c>
      <c r="N61" s="45">
        <f t="shared" si="41"/>
        <v>8487</v>
      </c>
      <c r="O61" s="45">
        <f t="shared" si="41"/>
        <v>7655</v>
      </c>
      <c r="P61" s="45">
        <f t="shared" si="41"/>
        <v>8234</v>
      </c>
      <c r="Q61" s="45">
        <f t="shared" si="41"/>
        <v>6886</v>
      </c>
      <c r="R61" s="45">
        <f t="shared" si="41"/>
        <v>8220</v>
      </c>
      <c r="S61" s="45">
        <f t="shared" si="41"/>
        <v>6864</v>
      </c>
      <c r="T61" s="46">
        <f t="shared" si="41"/>
        <v>7593</v>
      </c>
      <c r="U61" s="47">
        <f t="shared" si="40"/>
        <v>90924</v>
      </c>
      <c r="V61" s="112">
        <f t="shared" si="2"/>
        <v>75338</v>
      </c>
      <c r="W61" s="10"/>
    </row>
    <row r="62" spans="2:23" ht="17.100000000000001" customHeight="1" x14ac:dyDescent="0.2">
      <c r="B62" s="156">
        <f>COUNTA(C$19:C62)</f>
        <v>5</v>
      </c>
      <c r="C62" s="158"/>
      <c r="D62" s="147"/>
      <c r="E62" s="149" t="s">
        <v>27</v>
      </c>
      <c r="F62" s="94" t="s">
        <v>25</v>
      </c>
      <c r="G62" s="51"/>
      <c r="H62" s="29" t="s">
        <v>26</v>
      </c>
      <c r="I62" s="98">
        <f>ROUNDDOWN($G62*I59+$G63*I60,2)</f>
        <v>0</v>
      </c>
      <c r="J62" s="40">
        <f t="shared" ref="J62:T62" si="42">ROUNDDOWN($G62*J59+$G63*J60,2)</f>
        <v>0</v>
      </c>
      <c r="K62" s="40">
        <f t="shared" si="42"/>
        <v>0</v>
      </c>
      <c r="L62" s="40">
        <f t="shared" si="42"/>
        <v>0</v>
      </c>
      <c r="M62" s="40">
        <f t="shared" si="42"/>
        <v>0</v>
      </c>
      <c r="N62" s="40">
        <f t="shared" si="42"/>
        <v>0</v>
      </c>
      <c r="O62" s="40">
        <f t="shared" si="42"/>
        <v>0</v>
      </c>
      <c r="P62" s="40">
        <f t="shared" si="42"/>
        <v>0</v>
      </c>
      <c r="Q62" s="40">
        <f t="shared" si="42"/>
        <v>0</v>
      </c>
      <c r="R62" s="40">
        <f t="shared" si="42"/>
        <v>0</v>
      </c>
      <c r="S62" s="40">
        <f t="shared" si="42"/>
        <v>0</v>
      </c>
      <c r="T62" s="99">
        <f t="shared" si="42"/>
        <v>0</v>
      </c>
      <c r="U62" s="32">
        <f t="shared" si="40"/>
        <v>0</v>
      </c>
      <c r="V62" s="112">
        <f t="shared" si="2"/>
        <v>0</v>
      </c>
      <c r="W62" s="10"/>
    </row>
    <row r="63" spans="2:23" ht="17.100000000000001" customHeight="1" x14ac:dyDescent="0.2">
      <c r="B63" s="156">
        <f>COUNTA(C$19:C63)</f>
        <v>5</v>
      </c>
      <c r="C63" s="158"/>
      <c r="D63" s="148"/>
      <c r="E63" s="150"/>
      <c r="F63" s="95" t="s">
        <v>24</v>
      </c>
      <c r="G63" s="52"/>
      <c r="H63" s="33" t="s">
        <v>20</v>
      </c>
      <c r="I63" s="107">
        <f>INT(SUM(I58,I62))</f>
        <v>0</v>
      </c>
      <c r="J63" s="41">
        <f t="shared" ref="J63:T63" si="43">INT(SUM(J58,J62))</f>
        <v>0</v>
      </c>
      <c r="K63" s="41">
        <f t="shared" si="43"/>
        <v>0</v>
      </c>
      <c r="L63" s="41">
        <f t="shared" si="43"/>
        <v>0</v>
      </c>
      <c r="M63" s="41">
        <f t="shared" si="43"/>
        <v>0</v>
      </c>
      <c r="N63" s="41">
        <f t="shared" si="43"/>
        <v>0</v>
      </c>
      <c r="O63" s="41">
        <f t="shared" si="43"/>
        <v>0</v>
      </c>
      <c r="P63" s="41">
        <f t="shared" si="43"/>
        <v>0</v>
      </c>
      <c r="Q63" s="41">
        <f t="shared" si="43"/>
        <v>0</v>
      </c>
      <c r="R63" s="41">
        <f t="shared" si="43"/>
        <v>0</v>
      </c>
      <c r="S63" s="41">
        <f t="shared" si="43"/>
        <v>0</v>
      </c>
      <c r="T63" s="108">
        <f t="shared" si="43"/>
        <v>0</v>
      </c>
      <c r="U63" s="34">
        <f t="shared" si="40"/>
        <v>0</v>
      </c>
      <c r="V63" s="112">
        <f t="shared" si="2"/>
        <v>0</v>
      </c>
      <c r="W63" s="10"/>
    </row>
    <row r="64" spans="2:23" ht="17.100000000000001" customHeight="1" x14ac:dyDescent="0.2">
      <c r="B64" s="156">
        <f>COUNTA(C$19:C64)</f>
        <v>5</v>
      </c>
      <c r="C64" s="160"/>
      <c r="D64" s="157" t="s">
        <v>35</v>
      </c>
      <c r="E64" s="117" t="s">
        <v>41</v>
      </c>
      <c r="F64" s="118"/>
      <c r="G64" s="53"/>
      <c r="H64" s="35" t="s">
        <v>19</v>
      </c>
      <c r="I64" s="36">
        <f t="shared" ref="I64:T64" si="44">$G64</f>
        <v>0</v>
      </c>
      <c r="J64" s="37">
        <f t="shared" si="44"/>
        <v>0</v>
      </c>
      <c r="K64" s="37">
        <f t="shared" si="44"/>
        <v>0</v>
      </c>
      <c r="L64" s="37">
        <f t="shared" si="44"/>
        <v>0</v>
      </c>
      <c r="M64" s="37">
        <f t="shared" si="44"/>
        <v>0</v>
      </c>
      <c r="N64" s="37">
        <f t="shared" si="44"/>
        <v>0</v>
      </c>
      <c r="O64" s="37">
        <f t="shared" si="44"/>
        <v>0</v>
      </c>
      <c r="P64" s="37">
        <f t="shared" si="44"/>
        <v>0</v>
      </c>
      <c r="Q64" s="37">
        <f t="shared" si="44"/>
        <v>0</v>
      </c>
      <c r="R64" s="37">
        <f t="shared" si="44"/>
        <v>0</v>
      </c>
      <c r="S64" s="37">
        <f t="shared" si="44"/>
        <v>0</v>
      </c>
      <c r="T64" s="38">
        <f t="shared" si="44"/>
        <v>0</v>
      </c>
      <c r="U64" s="43">
        <f t="shared" ref="U64:U67" si="45">SUM(I64:T64)</f>
        <v>0</v>
      </c>
      <c r="V64" s="112">
        <f t="shared" si="2"/>
        <v>0</v>
      </c>
      <c r="W64" s="10"/>
    </row>
    <row r="65" spans="2:23" ht="17.100000000000001" customHeight="1" x14ac:dyDescent="0.2">
      <c r="B65" s="156">
        <f>COUNTA(C$19:C65)</f>
        <v>5</v>
      </c>
      <c r="C65" s="160"/>
      <c r="D65" s="158"/>
      <c r="E65" s="119" t="s">
        <v>142</v>
      </c>
      <c r="F65" s="120"/>
      <c r="G65" s="28">
        <v>30</v>
      </c>
      <c r="H65" s="29" t="s">
        <v>32</v>
      </c>
      <c r="I65" s="44">
        <v>156</v>
      </c>
      <c r="J65" s="45">
        <v>161</v>
      </c>
      <c r="K65" s="45">
        <v>143</v>
      </c>
      <c r="L65" s="45">
        <v>146</v>
      </c>
      <c r="M65" s="45">
        <v>185</v>
      </c>
      <c r="N65" s="45">
        <v>208</v>
      </c>
      <c r="O65" s="45">
        <v>202</v>
      </c>
      <c r="P65" s="45">
        <v>202</v>
      </c>
      <c r="Q65" s="45">
        <v>163</v>
      </c>
      <c r="R65" s="45">
        <v>164</v>
      </c>
      <c r="S65" s="45">
        <v>142</v>
      </c>
      <c r="T65" s="46">
        <v>157</v>
      </c>
      <c r="U65" s="47">
        <f t="shared" si="45"/>
        <v>2029</v>
      </c>
      <c r="V65" s="112">
        <f t="shared" si="2"/>
        <v>1712</v>
      </c>
      <c r="W65" s="10"/>
    </row>
    <row r="66" spans="2:23" ht="17.100000000000001" customHeight="1" x14ac:dyDescent="0.2">
      <c r="B66" s="156">
        <f>COUNTA(C$19:C66)</f>
        <v>5</v>
      </c>
      <c r="C66" s="160"/>
      <c r="D66" s="158"/>
      <c r="E66" s="121" t="s">
        <v>37</v>
      </c>
      <c r="F66" s="89" t="s">
        <v>38</v>
      </c>
      <c r="G66" s="54"/>
      <c r="H66" s="29" t="s">
        <v>26</v>
      </c>
      <c r="I66" s="98">
        <f t="shared" ref="I66:T66" si="46">ROUNDDOWN(IF(I65&gt;120,IF(I65&gt;300,120*$G66+180*$G67+(I65-300)*$G68,120*$G66+(I65-120)*$G67),I65*$G66),2)</f>
        <v>0</v>
      </c>
      <c r="J66" s="40">
        <f t="shared" si="46"/>
        <v>0</v>
      </c>
      <c r="K66" s="40">
        <f t="shared" si="46"/>
        <v>0</v>
      </c>
      <c r="L66" s="40">
        <f t="shared" si="46"/>
        <v>0</v>
      </c>
      <c r="M66" s="40">
        <f t="shared" si="46"/>
        <v>0</v>
      </c>
      <c r="N66" s="40">
        <f t="shared" si="46"/>
        <v>0</v>
      </c>
      <c r="O66" s="40">
        <f t="shared" si="46"/>
        <v>0</v>
      </c>
      <c r="P66" s="40">
        <f t="shared" si="46"/>
        <v>0</v>
      </c>
      <c r="Q66" s="40">
        <f t="shared" si="46"/>
        <v>0</v>
      </c>
      <c r="R66" s="40">
        <f t="shared" si="46"/>
        <v>0</v>
      </c>
      <c r="S66" s="40">
        <f t="shared" si="46"/>
        <v>0</v>
      </c>
      <c r="T66" s="99">
        <f t="shared" si="46"/>
        <v>0</v>
      </c>
      <c r="U66" s="32">
        <f>SUM(I66:T66)</f>
        <v>0</v>
      </c>
      <c r="V66" s="112">
        <f t="shared" si="2"/>
        <v>0</v>
      </c>
      <c r="W66" s="10"/>
    </row>
    <row r="67" spans="2:23" ht="17.100000000000001" customHeight="1" x14ac:dyDescent="0.2">
      <c r="B67" s="156">
        <f>COUNTA(C$19:C67)</f>
        <v>5</v>
      </c>
      <c r="C67" s="160"/>
      <c r="D67" s="158"/>
      <c r="E67" s="121"/>
      <c r="F67" s="90" t="s">
        <v>39</v>
      </c>
      <c r="G67" s="51"/>
      <c r="H67" s="55" t="s">
        <v>20</v>
      </c>
      <c r="I67" s="44">
        <f>INT(SUM(I64,I66))</f>
        <v>0</v>
      </c>
      <c r="J67" s="56">
        <f>INT(SUM(J64,J66))</f>
        <v>0</v>
      </c>
      <c r="K67" s="56">
        <f t="shared" ref="K67:T67" si="47">INT(SUM(K64,K66))</f>
        <v>0</v>
      </c>
      <c r="L67" s="56">
        <f t="shared" si="47"/>
        <v>0</v>
      </c>
      <c r="M67" s="56">
        <f t="shared" si="47"/>
        <v>0</v>
      </c>
      <c r="N67" s="56">
        <f t="shared" si="47"/>
        <v>0</v>
      </c>
      <c r="O67" s="56">
        <f t="shared" si="47"/>
        <v>0</v>
      </c>
      <c r="P67" s="56">
        <f t="shared" si="47"/>
        <v>0</v>
      </c>
      <c r="Q67" s="56">
        <f t="shared" si="47"/>
        <v>0</v>
      </c>
      <c r="R67" s="56">
        <f t="shared" si="47"/>
        <v>0</v>
      </c>
      <c r="S67" s="56">
        <f t="shared" si="47"/>
        <v>0</v>
      </c>
      <c r="T67" s="100">
        <f t="shared" si="47"/>
        <v>0</v>
      </c>
      <c r="U67" s="57">
        <f t="shared" si="45"/>
        <v>0</v>
      </c>
      <c r="V67" s="112">
        <f t="shared" si="2"/>
        <v>0</v>
      </c>
      <c r="W67" s="10"/>
    </row>
    <row r="68" spans="2:23" ht="17.100000000000001" customHeight="1" x14ac:dyDescent="0.2">
      <c r="B68" s="152">
        <f>COUNTA(C$19:C68)</f>
        <v>5</v>
      </c>
      <c r="C68" s="161"/>
      <c r="D68" s="159"/>
      <c r="E68" s="122"/>
      <c r="F68" s="91" t="s">
        <v>40</v>
      </c>
      <c r="G68" s="52"/>
      <c r="H68" s="58"/>
      <c r="I68" s="101"/>
      <c r="J68" s="59"/>
      <c r="K68" s="59"/>
      <c r="L68" s="59"/>
      <c r="M68" s="59"/>
      <c r="N68" s="59"/>
      <c r="O68" s="59"/>
      <c r="P68" s="59"/>
      <c r="Q68" s="59"/>
      <c r="R68" s="59"/>
      <c r="S68" s="59"/>
      <c r="T68" s="102"/>
      <c r="U68" s="60"/>
      <c r="V68" s="112">
        <f t="shared" si="2"/>
        <v>0</v>
      </c>
      <c r="W68" s="10"/>
    </row>
    <row r="69" spans="2:23" ht="17.100000000000001" customHeight="1" x14ac:dyDescent="0.2">
      <c r="B69" s="151">
        <f>COUNTA(C$19:C69)</f>
        <v>6</v>
      </c>
      <c r="C69" s="157" t="s">
        <v>46</v>
      </c>
      <c r="D69" s="146" t="s">
        <v>33</v>
      </c>
      <c r="E69" s="117" t="s">
        <v>21</v>
      </c>
      <c r="F69" s="118"/>
      <c r="G69" s="53"/>
      <c r="H69" s="35" t="s">
        <v>19</v>
      </c>
      <c r="I69" s="36">
        <f>ROUNDDOWN($G69*$G71*$G72,2)</f>
        <v>0</v>
      </c>
      <c r="J69" s="37">
        <f t="shared" ref="J69:T69" si="48">ROUNDDOWN($G69*$G71*$G72,2)</f>
        <v>0</v>
      </c>
      <c r="K69" s="37">
        <f t="shared" si="48"/>
        <v>0</v>
      </c>
      <c r="L69" s="37">
        <f t="shared" si="48"/>
        <v>0</v>
      </c>
      <c r="M69" s="37">
        <f t="shared" si="48"/>
        <v>0</v>
      </c>
      <c r="N69" s="37">
        <f t="shared" si="48"/>
        <v>0</v>
      </c>
      <c r="O69" s="37">
        <f t="shared" si="48"/>
        <v>0</v>
      </c>
      <c r="P69" s="37">
        <f t="shared" si="48"/>
        <v>0</v>
      </c>
      <c r="Q69" s="37">
        <f t="shared" si="48"/>
        <v>0</v>
      </c>
      <c r="R69" s="37">
        <f t="shared" si="48"/>
        <v>0</v>
      </c>
      <c r="S69" s="37">
        <f t="shared" si="48"/>
        <v>0</v>
      </c>
      <c r="T69" s="38">
        <f t="shared" si="48"/>
        <v>0</v>
      </c>
      <c r="U69" s="43">
        <f t="shared" ref="U69:U70" si="49">SUM(I69:T69)</f>
        <v>0</v>
      </c>
      <c r="V69" s="112">
        <f t="shared" si="2"/>
        <v>0</v>
      </c>
      <c r="W69" s="10"/>
    </row>
    <row r="70" spans="2:23" ht="17.100000000000001" customHeight="1" x14ac:dyDescent="0.2">
      <c r="B70" s="156">
        <f>COUNTA(C$19:C70)</f>
        <v>6</v>
      </c>
      <c r="C70" s="158"/>
      <c r="D70" s="147"/>
      <c r="E70" s="92" t="s">
        <v>34</v>
      </c>
      <c r="F70" s="48"/>
      <c r="G70" s="61">
        <v>0</v>
      </c>
      <c r="H70" s="29" t="s">
        <v>30</v>
      </c>
      <c r="I70" s="103"/>
      <c r="J70" s="104"/>
      <c r="K70" s="105"/>
      <c r="L70" s="39">
        <v>1520</v>
      </c>
      <c r="M70" s="45">
        <v>5727</v>
      </c>
      <c r="N70" s="45">
        <v>6604</v>
      </c>
      <c r="O70" s="39">
        <v>4464</v>
      </c>
      <c r="P70" s="105"/>
      <c r="Q70" s="105"/>
      <c r="R70" s="105"/>
      <c r="S70" s="105"/>
      <c r="T70" s="106"/>
      <c r="U70" s="31">
        <f t="shared" si="49"/>
        <v>18315</v>
      </c>
      <c r="V70" s="112">
        <f t="shared" si="2"/>
        <v>18315</v>
      </c>
      <c r="W70" s="10"/>
    </row>
    <row r="71" spans="2:23" ht="17.100000000000001" customHeight="1" x14ac:dyDescent="0.2">
      <c r="B71" s="156">
        <f>COUNTA(C$19:C71)</f>
        <v>6</v>
      </c>
      <c r="C71" s="158"/>
      <c r="D71" s="147"/>
      <c r="E71" s="119" t="s">
        <v>22</v>
      </c>
      <c r="F71" s="120"/>
      <c r="G71" s="28">
        <v>25</v>
      </c>
      <c r="H71" s="29" t="s">
        <v>31</v>
      </c>
      <c r="I71" s="44">
        <v>6274</v>
      </c>
      <c r="J71" s="45">
        <v>6599</v>
      </c>
      <c r="K71" s="45">
        <v>5638</v>
      </c>
      <c r="L71" s="45">
        <v>3990</v>
      </c>
      <c r="M71" s="104"/>
      <c r="N71" s="104"/>
      <c r="O71" s="45">
        <v>1553</v>
      </c>
      <c r="P71" s="45">
        <v>6844</v>
      </c>
      <c r="Q71" s="45">
        <v>5891</v>
      </c>
      <c r="R71" s="45">
        <v>7034</v>
      </c>
      <c r="S71" s="45">
        <v>5829</v>
      </c>
      <c r="T71" s="46">
        <v>6297</v>
      </c>
      <c r="U71" s="31">
        <f t="shared" ref="U71:U74" si="50">SUM(I71:T71)</f>
        <v>55949</v>
      </c>
      <c r="V71" s="112">
        <f t="shared" si="2"/>
        <v>43076</v>
      </c>
      <c r="W71" s="10"/>
    </row>
    <row r="72" spans="2:23" ht="17.100000000000001" customHeight="1" x14ac:dyDescent="0.2">
      <c r="B72" s="156">
        <f>COUNTA(C$19:C72)</f>
        <v>6</v>
      </c>
      <c r="C72" s="158"/>
      <c r="D72" s="147"/>
      <c r="E72" s="92" t="s">
        <v>23</v>
      </c>
      <c r="F72" s="93">
        <v>0.9</v>
      </c>
      <c r="G72" s="109">
        <f>ROUND(1-(F72-0.85),2)</f>
        <v>0.95</v>
      </c>
      <c r="H72" s="29" t="s">
        <v>32</v>
      </c>
      <c r="I72" s="44">
        <f>SUM(I70:I71)</f>
        <v>6274</v>
      </c>
      <c r="J72" s="45">
        <f t="shared" ref="J72:T72" si="51">SUM(J70:J71)</f>
        <v>6599</v>
      </c>
      <c r="K72" s="45">
        <f t="shared" si="51"/>
        <v>5638</v>
      </c>
      <c r="L72" s="45">
        <f t="shared" si="51"/>
        <v>5510</v>
      </c>
      <c r="M72" s="45">
        <f t="shared" si="51"/>
        <v>5727</v>
      </c>
      <c r="N72" s="45">
        <f t="shared" si="51"/>
        <v>6604</v>
      </c>
      <c r="O72" s="45">
        <f t="shared" si="51"/>
        <v>6017</v>
      </c>
      <c r="P72" s="45">
        <f t="shared" si="51"/>
        <v>6844</v>
      </c>
      <c r="Q72" s="45">
        <f t="shared" si="51"/>
        <v>5891</v>
      </c>
      <c r="R72" s="45">
        <f t="shared" si="51"/>
        <v>7034</v>
      </c>
      <c r="S72" s="45">
        <f t="shared" si="51"/>
        <v>5829</v>
      </c>
      <c r="T72" s="46">
        <f t="shared" si="51"/>
        <v>6297</v>
      </c>
      <c r="U72" s="47">
        <f t="shared" si="50"/>
        <v>74264</v>
      </c>
      <c r="V72" s="112">
        <f t="shared" si="2"/>
        <v>61391</v>
      </c>
      <c r="W72" s="10"/>
    </row>
    <row r="73" spans="2:23" ht="17.100000000000001" customHeight="1" x14ac:dyDescent="0.2">
      <c r="B73" s="156">
        <f>COUNTA(C$19:C73)</f>
        <v>6</v>
      </c>
      <c r="C73" s="158"/>
      <c r="D73" s="147"/>
      <c r="E73" s="149" t="s">
        <v>27</v>
      </c>
      <c r="F73" s="94" t="s">
        <v>25</v>
      </c>
      <c r="G73" s="51"/>
      <c r="H73" s="29" t="s">
        <v>26</v>
      </c>
      <c r="I73" s="98">
        <f>ROUNDDOWN($G73*I70+$G74*I71,2)</f>
        <v>0</v>
      </c>
      <c r="J73" s="40">
        <f t="shared" ref="J73:T73" si="52">ROUNDDOWN($G73*J70+$G74*J71,2)</f>
        <v>0</v>
      </c>
      <c r="K73" s="40">
        <f t="shared" si="52"/>
        <v>0</v>
      </c>
      <c r="L73" s="40">
        <f t="shared" si="52"/>
        <v>0</v>
      </c>
      <c r="M73" s="40">
        <f t="shared" si="52"/>
        <v>0</v>
      </c>
      <c r="N73" s="40">
        <f t="shared" si="52"/>
        <v>0</v>
      </c>
      <c r="O73" s="40">
        <f t="shared" si="52"/>
        <v>0</v>
      </c>
      <c r="P73" s="40">
        <f t="shared" si="52"/>
        <v>0</v>
      </c>
      <c r="Q73" s="40">
        <f t="shared" si="52"/>
        <v>0</v>
      </c>
      <c r="R73" s="40">
        <f t="shared" si="52"/>
        <v>0</v>
      </c>
      <c r="S73" s="40">
        <f t="shared" si="52"/>
        <v>0</v>
      </c>
      <c r="T73" s="99">
        <f t="shared" si="52"/>
        <v>0</v>
      </c>
      <c r="U73" s="32">
        <f t="shared" si="50"/>
        <v>0</v>
      </c>
      <c r="V73" s="112">
        <f t="shared" si="2"/>
        <v>0</v>
      </c>
      <c r="W73" s="10"/>
    </row>
    <row r="74" spans="2:23" ht="17.100000000000001" customHeight="1" x14ac:dyDescent="0.2">
      <c r="B74" s="156">
        <f>COUNTA(C$19:C74)</f>
        <v>6</v>
      </c>
      <c r="C74" s="158"/>
      <c r="D74" s="148"/>
      <c r="E74" s="150"/>
      <c r="F74" s="95" t="s">
        <v>24</v>
      </c>
      <c r="G74" s="52"/>
      <c r="H74" s="33" t="s">
        <v>20</v>
      </c>
      <c r="I74" s="107">
        <f>INT(SUM(I69,I73))</f>
        <v>0</v>
      </c>
      <c r="J74" s="41">
        <f t="shared" ref="J74:T74" si="53">INT(SUM(J69,J73))</f>
        <v>0</v>
      </c>
      <c r="K74" s="41">
        <f t="shared" si="53"/>
        <v>0</v>
      </c>
      <c r="L74" s="41">
        <f t="shared" si="53"/>
        <v>0</v>
      </c>
      <c r="M74" s="41">
        <f t="shared" si="53"/>
        <v>0</v>
      </c>
      <c r="N74" s="41">
        <f t="shared" si="53"/>
        <v>0</v>
      </c>
      <c r="O74" s="41">
        <f t="shared" si="53"/>
        <v>0</v>
      </c>
      <c r="P74" s="41">
        <f t="shared" si="53"/>
        <v>0</v>
      </c>
      <c r="Q74" s="41">
        <f t="shared" si="53"/>
        <v>0</v>
      </c>
      <c r="R74" s="41">
        <f t="shared" si="53"/>
        <v>0</v>
      </c>
      <c r="S74" s="41">
        <f t="shared" si="53"/>
        <v>0</v>
      </c>
      <c r="T74" s="108">
        <f t="shared" si="53"/>
        <v>0</v>
      </c>
      <c r="U74" s="34">
        <f t="shared" si="50"/>
        <v>0</v>
      </c>
      <c r="V74" s="112">
        <f t="shared" si="2"/>
        <v>0</v>
      </c>
      <c r="W74" s="10"/>
    </row>
    <row r="75" spans="2:23" ht="17.100000000000001" customHeight="1" x14ac:dyDescent="0.2">
      <c r="B75" s="156">
        <f>COUNTA(C$19:C75)</f>
        <v>6</v>
      </c>
      <c r="C75" s="160"/>
      <c r="D75" s="157" t="s">
        <v>35</v>
      </c>
      <c r="E75" s="117" t="s">
        <v>41</v>
      </c>
      <c r="F75" s="118"/>
      <c r="G75" s="53"/>
      <c r="H75" s="35" t="s">
        <v>19</v>
      </c>
      <c r="I75" s="36">
        <f t="shared" ref="I75:T75" si="54">$G75</f>
        <v>0</v>
      </c>
      <c r="J75" s="37">
        <f t="shared" si="54"/>
        <v>0</v>
      </c>
      <c r="K75" s="37">
        <f t="shared" si="54"/>
        <v>0</v>
      </c>
      <c r="L75" s="37">
        <f t="shared" si="54"/>
        <v>0</v>
      </c>
      <c r="M75" s="37">
        <f t="shared" si="54"/>
        <v>0</v>
      </c>
      <c r="N75" s="37">
        <f t="shared" si="54"/>
        <v>0</v>
      </c>
      <c r="O75" s="37">
        <f t="shared" si="54"/>
        <v>0</v>
      </c>
      <c r="P75" s="37">
        <f t="shared" si="54"/>
        <v>0</v>
      </c>
      <c r="Q75" s="37">
        <f t="shared" si="54"/>
        <v>0</v>
      </c>
      <c r="R75" s="37">
        <f t="shared" si="54"/>
        <v>0</v>
      </c>
      <c r="S75" s="37">
        <f t="shared" si="54"/>
        <v>0</v>
      </c>
      <c r="T75" s="38">
        <f t="shared" si="54"/>
        <v>0</v>
      </c>
      <c r="U75" s="43">
        <f t="shared" ref="U75:U78" si="55">SUM(I75:T75)</f>
        <v>0</v>
      </c>
      <c r="V75" s="112">
        <f t="shared" si="2"/>
        <v>0</v>
      </c>
      <c r="W75" s="10"/>
    </row>
    <row r="76" spans="2:23" ht="17.100000000000001" customHeight="1" x14ac:dyDescent="0.2">
      <c r="B76" s="156">
        <f>COUNTA(C$19:C76)</f>
        <v>6</v>
      </c>
      <c r="C76" s="160"/>
      <c r="D76" s="158"/>
      <c r="E76" s="119" t="s">
        <v>142</v>
      </c>
      <c r="F76" s="120"/>
      <c r="G76" s="28">
        <v>20</v>
      </c>
      <c r="H76" s="29" t="s">
        <v>32</v>
      </c>
      <c r="I76" s="44">
        <v>0</v>
      </c>
      <c r="J76" s="45">
        <v>3</v>
      </c>
      <c r="K76" s="45">
        <v>19</v>
      </c>
      <c r="L76" s="45">
        <v>54</v>
      </c>
      <c r="M76" s="45">
        <v>179</v>
      </c>
      <c r="N76" s="45">
        <v>490</v>
      </c>
      <c r="O76" s="45">
        <v>355</v>
      </c>
      <c r="P76" s="45">
        <v>71</v>
      </c>
      <c r="Q76" s="45">
        <v>0</v>
      </c>
      <c r="R76" s="45">
        <v>0</v>
      </c>
      <c r="S76" s="45">
        <v>0</v>
      </c>
      <c r="T76" s="46">
        <v>2</v>
      </c>
      <c r="U76" s="47">
        <f t="shared" si="55"/>
        <v>1173</v>
      </c>
      <c r="V76" s="112">
        <f t="shared" si="2"/>
        <v>1170</v>
      </c>
      <c r="W76" s="10"/>
    </row>
    <row r="77" spans="2:23" ht="17.100000000000001" customHeight="1" x14ac:dyDescent="0.2">
      <c r="B77" s="156">
        <f>COUNTA(C$19:C77)</f>
        <v>6</v>
      </c>
      <c r="C77" s="160"/>
      <c r="D77" s="158"/>
      <c r="E77" s="121" t="s">
        <v>37</v>
      </c>
      <c r="F77" s="89" t="s">
        <v>38</v>
      </c>
      <c r="G77" s="54"/>
      <c r="H77" s="29" t="s">
        <v>26</v>
      </c>
      <c r="I77" s="98">
        <f t="shared" ref="I77:T77" si="56">ROUNDDOWN(IF(I76&gt;120,IF(I76&gt;300,120*$G77+180*$G78+(I76-300)*$G79,120*$G77+(I76-120)*$G78),I76*$G77),2)</f>
        <v>0</v>
      </c>
      <c r="J77" s="40">
        <f t="shared" si="56"/>
        <v>0</v>
      </c>
      <c r="K77" s="40">
        <f t="shared" si="56"/>
        <v>0</v>
      </c>
      <c r="L77" s="40">
        <f t="shared" si="56"/>
        <v>0</v>
      </c>
      <c r="M77" s="40">
        <f t="shared" si="56"/>
        <v>0</v>
      </c>
      <c r="N77" s="40">
        <f t="shared" si="56"/>
        <v>0</v>
      </c>
      <c r="O77" s="40">
        <f t="shared" si="56"/>
        <v>0</v>
      </c>
      <c r="P77" s="40">
        <f t="shared" si="56"/>
        <v>0</v>
      </c>
      <c r="Q77" s="40">
        <f t="shared" si="56"/>
        <v>0</v>
      </c>
      <c r="R77" s="40">
        <f t="shared" si="56"/>
        <v>0</v>
      </c>
      <c r="S77" s="40">
        <f t="shared" si="56"/>
        <v>0</v>
      </c>
      <c r="T77" s="99">
        <f t="shared" si="56"/>
        <v>0</v>
      </c>
      <c r="U77" s="32">
        <f>SUM(I77:T77)</f>
        <v>0</v>
      </c>
      <c r="V77" s="112">
        <f t="shared" si="2"/>
        <v>0</v>
      </c>
      <c r="W77" s="10"/>
    </row>
    <row r="78" spans="2:23" ht="17.100000000000001" customHeight="1" x14ac:dyDescent="0.2">
      <c r="B78" s="156">
        <f>COUNTA(C$19:C78)</f>
        <v>6</v>
      </c>
      <c r="C78" s="160"/>
      <c r="D78" s="158"/>
      <c r="E78" s="121"/>
      <c r="F78" s="90" t="s">
        <v>39</v>
      </c>
      <c r="G78" s="51"/>
      <c r="H78" s="55" t="s">
        <v>20</v>
      </c>
      <c r="I78" s="44">
        <f>INT(SUM(I75,I77))</f>
        <v>0</v>
      </c>
      <c r="J78" s="56">
        <f>INT(SUM(J75,J77))</f>
        <v>0</v>
      </c>
      <c r="K78" s="56">
        <f t="shared" ref="K78:T78" si="57">INT(SUM(K75,K77))</f>
        <v>0</v>
      </c>
      <c r="L78" s="56">
        <f t="shared" si="57"/>
        <v>0</v>
      </c>
      <c r="M78" s="56">
        <f t="shared" si="57"/>
        <v>0</v>
      </c>
      <c r="N78" s="56">
        <f t="shared" si="57"/>
        <v>0</v>
      </c>
      <c r="O78" s="56">
        <f t="shared" si="57"/>
        <v>0</v>
      </c>
      <c r="P78" s="56">
        <f t="shared" si="57"/>
        <v>0</v>
      </c>
      <c r="Q78" s="56">
        <f t="shared" si="57"/>
        <v>0</v>
      </c>
      <c r="R78" s="56">
        <f t="shared" si="57"/>
        <v>0</v>
      </c>
      <c r="S78" s="56">
        <f t="shared" si="57"/>
        <v>0</v>
      </c>
      <c r="T78" s="100">
        <f t="shared" si="57"/>
        <v>0</v>
      </c>
      <c r="U78" s="57">
        <f t="shared" si="55"/>
        <v>0</v>
      </c>
      <c r="V78" s="112">
        <f t="shared" si="2"/>
        <v>0</v>
      </c>
      <c r="W78" s="10"/>
    </row>
    <row r="79" spans="2:23" ht="17.100000000000001" customHeight="1" x14ac:dyDescent="0.2">
      <c r="B79" s="152">
        <f>COUNTA(C$19:C79)</f>
        <v>6</v>
      </c>
      <c r="C79" s="161"/>
      <c r="D79" s="159"/>
      <c r="E79" s="122"/>
      <c r="F79" s="91" t="s">
        <v>40</v>
      </c>
      <c r="G79" s="52"/>
      <c r="H79" s="58"/>
      <c r="I79" s="101"/>
      <c r="J79" s="59"/>
      <c r="K79" s="59"/>
      <c r="L79" s="59"/>
      <c r="M79" s="59"/>
      <c r="N79" s="59"/>
      <c r="O79" s="59"/>
      <c r="P79" s="59"/>
      <c r="Q79" s="59"/>
      <c r="R79" s="59"/>
      <c r="S79" s="59"/>
      <c r="T79" s="102"/>
      <c r="U79" s="60"/>
      <c r="V79" s="112">
        <f t="shared" si="2"/>
        <v>0</v>
      </c>
      <c r="W79" s="10"/>
    </row>
    <row r="80" spans="2:23" ht="17.100000000000001" customHeight="1" x14ac:dyDescent="0.2">
      <c r="B80" s="151">
        <f>COUNTA(C$19:C80)</f>
        <v>7</v>
      </c>
      <c r="C80" s="157" t="s">
        <v>47</v>
      </c>
      <c r="D80" s="146" t="s">
        <v>33</v>
      </c>
      <c r="E80" s="117" t="s">
        <v>21</v>
      </c>
      <c r="F80" s="118"/>
      <c r="G80" s="53"/>
      <c r="H80" s="35" t="s">
        <v>19</v>
      </c>
      <c r="I80" s="36">
        <f>ROUNDDOWN($G80*$G82*$G83,2)</f>
        <v>0</v>
      </c>
      <c r="J80" s="37">
        <f t="shared" ref="J80:T80" si="58">ROUNDDOWN($G80*$G82*$G83,2)</f>
        <v>0</v>
      </c>
      <c r="K80" s="37">
        <f t="shared" si="58"/>
        <v>0</v>
      </c>
      <c r="L80" s="37">
        <f t="shared" si="58"/>
        <v>0</v>
      </c>
      <c r="M80" s="37">
        <f t="shared" si="58"/>
        <v>0</v>
      </c>
      <c r="N80" s="37">
        <f t="shared" si="58"/>
        <v>0</v>
      </c>
      <c r="O80" s="37">
        <f t="shared" si="58"/>
        <v>0</v>
      </c>
      <c r="P80" s="37">
        <f t="shared" si="58"/>
        <v>0</v>
      </c>
      <c r="Q80" s="37">
        <f t="shared" si="58"/>
        <v>0</v>
      </c>
      <c r="R80" s="37">
        <f t="shared" si="58"/>
        <v>0</v>
      </c>
      <c r="S80" s="37">
        <f t="shared" si="58"/>
        <v>0</v>
      </c>
      <c r="T80" s="38">
        <f t="shared" si="58"/>
        <v>0</v>
      </c>
      <c r="U80" s="43">
        <f t="shared" ref="U80:U81" si="59">SUM(I80:T80)</f>
        <v>0</v>
      </c>
      <c r="V80" s="112">
        <f t="shared" si="2"/>
        <v>0</v>
      </c>
      <c r="W80" s="10"/>
    </row>
    <row r="81" spans="2:23" ht="17.100000000000001" customHeight="1" x14ac:dyDescent="0.2">
      <c r="B81" s="156">
        <f>COUNTA(C$19:C81)</f>
        <v>7</v>
      </c>
      <c r="C81" s="158"/>
      <c r="D81" s="147"/>
      <c r="E81" s="92" t="s">
        <v>34</v>
      </c>
      <c r="F81" s="48"/>
      <c r="G81" s="49">
        <v>0</v>
      </c>
      <c r="H81" s="29" t="s">
        <v>30</v>
      </c>
      <c r="I81" s="103"/>
      <c r="J81" s="104"/>
      <c r="K81" s="105"/>
      <c r="L81" s="39">
        <v>133</v>
      </c>
      <c r="M81" s="45">
        <v>487</v>
      </c>
      <c r="N81" s="45">
        <v>550</v>
      </c>
      <c r="O81" s="39">
        <v>386</v>
      </c>
      <c r="P81" s="105"/>
      <c r="Q81" s="105"/>
      <c r="R81" s="105"/>
      <c r="S81" s="105"/>
      <c r="T81" s="106"/>
      <c r="U81" s="31">
        <f t="shared" si="59"/>
        <v>1556</v>
      </c>
      <c r="V81" s="112">
        <f t="shared" si="2"/>
        <v>1556</v>
      </c>
      <c r="W81" s="10"/>
    </row>
    <row r="82" spans="2:23" ht="17.100000000000001" customHeight="1" x14ac:dyDescent="0.2">
      <c r="B82" s="156">
        <f>COUNTA(C$19:C82)</f>
        <v>7</v>
      </c>
      <c r="C82" s="158"/>
      <c r="D82" s="147"/>
      <c r="E82" s="119" t="s">
        <v>22</v>
      </c>
      <c r="F82" s="120"/>
      <c r="G82" s="28">
        <v>3</v>
      </c>
      <c r="H82" s="29" t="s">
        <v>31</v>
      </c>
      <c r="I82" s="44">
        <v>460</v>
      </c>
      <c r="J82" s="45">
        <v>499</v>
      </c>
      <c r="K82" s="45">
        <v>451</v>
      </c>
      <c r="L82" s="45">
        <v>348</v>
      </c>
      <c r="M82" s="104"/>
      <c r="N82" s="104"/>
      <c r="O82" s="45">
        <v>131</v>
      </c>
      <c r="P82" s="45">
        <v>513</v>
      </c>
      <c r="Q82" s="45">
        <v>414</v>
      </c>
      <c r="R82" s="45">
        <v>469</v>
      </c>
      <c r="S82" s="45">
        <v>397</v>
      </c>
      <c r="T82" s="46">
        <v>447</v>
      </c>
      <c r="U82" s="31">
        <f t="shared" ref="U82:U85" si="60">SUM(I82:T82)</f>
        <v>4129</v>
      </c>
      <c r="V82" s="112">
        <f t="shared" si="2"/>
        <v>3170</v>
      </c>
      <c r="W82" s="10"/>
    </row>
    <row r="83" spans="2:23" ht="17.100000000000001" customHeight="1" x14ac:dyDescent="0.2">
      <c r="B83" s="156">
        <f>COUNTA(C$19:C83)</f>
        <v>7</v>
      </c>
      <c r="C83" s="158"/>
      <c r="D83" s="147"/>
      <c r="E83" s="92" t="s">
        <v>23</v>
      </c>
      <c r="F83" s="93">
        <v>0.9</v>
      </c>
      <c r="G83" s="109">
        <f>ROUND(1-(F83-0.85),2)</f>
        <v>0.95</v>
      </c>
      <c r="H83" s="29" t="s">
        <v>32</v>
      </c>
      <c r="I83" s="44">
        <f>SUM(I81:I82)</f>
        <v>460</v>
      </c>
      <c r="J83" s="45">
        <f t="shared" ref="J83:T83" si="61">SUM(J81:J82)</f>
        <v>499</v>
      </c>
      <c r="K83" s="45">
        <f t="shared" si="61"/>
        <v>451</v>
      </c>
      <c r="L83" s="45">
        <f t="shared" si="61"/>
        <v>481</v>
      </c>
      <c r="M83" s="45">
        <f t="shared" si="61"/>
        <v>487</v>
      </c>
      <c r="N83" s="45">
        <f t="shared" si="61"/>
        <v>550</v>
      </c>
      <c r="O83" s="45">
        <f t="shared" si="61"/>
        <v>517</v>
      </c>
      <c r="P83" s="45">
        <f t="shared" si="61"/>
        <v>513</v>
      </c>
      <c r="Q83" s="45">
        <f t="shared" si="61"/>
        <v>414</v>
      </c>
      <c r="R83" s="45">
        <f t="shared" si="61"/>
        <v>469</v>
      </c>
      <c r="S83" s="45">
        <f t="shared" si="61"/>
        <v>397</v>
      </c>
      <c r="T83" s="46">
        <f t="shared" si="61"/>
        <v>447</v>
      </c>
      <c r="U83" s="47">
        <f t="shared" si="60"/>
        <v>5685</v>
      </c>
      <c r="V83" s="112">
        <f t="shared" si="2"/>
        <v>4726</v>
      </c>
      <c r="W83" s="10"/>
    </row>
    <row r="84" spans="2:23" ht="17.100000000000001" customHeight="1" x14ac:dyDescent="0.2">
      <c r="B84" s="156">
        <f>COUNTA(C$19:C84)</f>
        <v>7</v>
      </c>
      <c r="C84" s="158"/>
      <c r="D84" s="147"/>
      <c r="E84" s="149" t="s">
        <v>27</v>
      </c>
      <c r="F84" s="94" t="s">
        <v>25</v>
      </c>
      <c r="G84" s="51"/>
      <c r="H84" s="29" t="s">
        <v>26</v>
      </c>
      <c r="I84" s="98">
        <f>ROUNDDOWN($G84*I81+$G85*I82,2)</f>
        <v>0</v>
      </c>
      <c r="J84" s="40">
        <f t="shared" ref="J84:T84" si="62">ROUNDDOWN($G84*J81+$G85*J82,2)</f>
        <v>0</v>
      </c>
      <c r="K84" s="40">
        <f t="shared" si="62"/>
        <v>0</v>
      </c>
      <c r="L84" s="40">
        <f t="shared" si="62"/>
        <v>0</v>
      </c>
      <c r="M84" s="40">
        <f t="shared" si="62"/>
        <v>0</v>
      </c>
      <c r="N84" s="40">
        <f t="shared" si="62"/>
        <v>0</v>
      </c>
      <c r="O84" s="40">
        <f t="shared" si="62"/>
        <v>0</v>
      </c>
      <c r="P84" s="40">
        <f t="shared" si="62"/>
        <v>0</v>
      </c>
      <c r="Q84" s="40">
        <f t="shared" si="62"/>
        <v>0</v>
      </c>
      <c r="R84" s="40">
        <f t="shared" si="62"/>
        <v>0</v>
      </c>
      <c r="S84" s="40">
        <f t="shared" si="62"/>
        <v>0</v>
      </c>
      <c r="T84" s="99">
        <f t="shared" si="62"/>
        <v>0</v>
      </c>
      <c r="U84" s="32">
        <f t="shared" si="60"/>
        <v>0</v>
      </c>
      <c r="V84" s="112">
        <f t="shared" ref="V84:V147" si="63">SUM(K84:T84)</f>
        <v>0</v>
      </c>
      <c r="W84" s="10"/>
    </row>
    <row r="85" spans="2:23" ht="17.100000000000001" customHeight="1" x14ac:dyDescent="0.2">
      <c r="B85" s="156">
        <f>COUNTA(C$19:C85)</f>
        <v>7</v>
      </c>
      <c r="C85" s="158"/>
      <c r="D85" s="148"/>
      <c r="E85" s="150"/>
      <c r="F85" s="95" t="s">
        <v>24</v>
      </c>
      <c r="G85" s="52"/>
      <c r="H85" s="33" t="s">
        <v>20</v>
      </c>
      <c r="I85" s="107">
        <f>INT(SUM(I80,I84))</f>
        <v>0</v>
      </c>
      <c r="J85" s="41">
        <f t="shared" ref="J85:T85" si="64">INT(SUM(J80,J84))</f>
        <v>0</v>
      </c>
      <c r="K85" s="41">
        <f t="shared" si="64"/>
        <v>0</v>
      </c>
      <c r="L85" s="41">
        <f t="shared" si="64"/>
        <v>0</v>
      </c>
      <c r="M85" s="41">
        <f t="shared" si="64"/>
        <v>0</v>
      </c>
      <c r="N85" s="41">
        <f t="shared" si="64"/>
        <v>0</v>
      </c>
      <c r="O85" s="41">
        <f t="shared" si="64"/>
        <v>0</v>
      </c>
      <c r="P85" s="41">
        <f t="shared" si="64"/>
        <v>0</v>
      </c>
      <c r="Q85" s="41">
        <f t="shared" si="64"/>
        <v>0</v>
      </c>
      <c r="R85" s="41">
        <f t="shared" si="64"/>
        <v>0</v>
      </c>
      <c r="S85" s="41">
        <f t="shared" si="64"/>
        <v>0</v>
      </c>
      <c r="T85" s="108">
        <f t="shared" si="64"/>
        <v>0</v>
      </c>
      <c r="U85" s="34">
        <f t="shared" si="60"/>
        <v>0</v>
      </c>
      <c r="V85" s="112">
        <f t="shared" si="63"/>
        <v>0</v>
      </c>
      <c r="W85" s="10"/>
    </row>
    <row r="86" spans="2:23" ht="17.100000000000001" customHeight="1" x14ac:dyDescent="0.2">
      <c r="B86" s="156">
        <f>COUNTA(C$19:C86)</f>
        <v>7</v>
      </c>
      <c r="C86" s="160"/>
      <c r="D86" s="157" t="s">
        <v>35</v>
      </c>
      <c r="E86" s="117" t="s">
        <v>41</v>
      </c>
      <c r="F86" s="118"/>
      <c r="G86" s="53"/>
      <c r="H86" s="35" t="s">
        <v>19</v>
      </c>
      <c r="I86" s="36">
        <f t="shared" ref="I86:T86" si="65">$G86</f>
        <v>0</v>
      </c>
      <c r="J86" s="37">
        <f t="shared" si="65"/>
        <v>0</v>
      </c>
      <c r="K86" s="37">
        <f t="shared" si="65"/>
        <v>0</v>
      </c>
      <c r="L86" s="37">
        <f t="shared" si="65"/>
        <v>0</v>
      </c>
      <c r="M86" s="37">
        <f t="shared" si="65"/>
        <v>0</v>
      </c>
      <c r="N86" s="37">
        <f t="shared" si="65"/>
        <v>0</v>
      </c>
      <c r="O86" s="37">
        <f t="shared" si="65"/>
        <v>0</v>
      </c>
      <c r="P86" s="37">
        <f t="shared" si="65"/>
        <v>0</v>
      </c>
      <c r="Q86" s="37">
        <f t="shared" si="65"/>
        <v>0</v>
      </c>
      <c r="R86" s="37">
        <f t="shared" si="65"/>
        <v>0</v>
      </c>
      <c r="S86" s="37">
        <f t="shared" si="65"/>
        <v>0</v>
      </c>
      <c r="T86" s="38">
        <f t="shared" si="65"/>
        <v>0</v>
      </c>
      <c r="U86" s="43">
        <f t="shared" ref="U86:U87" si="66">SUM(I86:T86)</f>
        <v>0</v>
      </c>
      <c r="V86" s="112">
        <f t="shared" si="63"/>
        <v>0</v>
      </c>
      <c r="W86" s="10"/>
    </row>
    <row r="87" spans="2:23" ht="17.100000000000001" customHeight="1" x14ac:dyDescent="0.2">
      <c r="B87" s="156">
        <f>COUNTA(C$19:C87)</f>
        <v>7</v>
      </c>
      <c r="C87" s="160"/>
      <c r="D87" s="158"/>
      <c r="E87" s="119" t="s">
        <v>142</v>
      </c>
      <c r="F87" s="120"/>
      <c r="G87" s="28">
        <v>20</v>
      </c>
      <c r="H87" s="29" t="s">
        <v>32</v>
      </c>
      <c r="I87" s="44">
        <v>5</v>
      </c>
      <c r="J87" s="45">
        <v>6</v>
      </c>
      <c r="K87" s="45">
        <v>30</v>
      </c>
      <c r="L87" s="45">
        <v>57</v>
      </c>
      <c r="M87" s="45">
        <v>17</v>
      </c>
      <c r="N87" s="45">
        <v>22</v>
      </c>
      <c r="O87" s="45">
        <v>16</v>
      </c>
      <c r="P87" s="45">
        <v>9</v>
      </c>
      <c r="Q87" s="45">
        <v>5</v>
      </c>
      <c r="R87" s="45">
        <v>6</v>
      </c>
      <c r="S87" s="45">
        <v>7</v>
      </c>
      <c r="T87" s="46">
        <v>34</v>
      </c>
      <c r="U87" s="47">
        <f t="shared" si="66"/>
        <v>214</v>
      </c>
      <c r="V87" s="112">
        <f t="shared" si="63"/>
        <v>203</v>
      </c>
      <c r="W87" s="10"/>
    </row>
    <row r="88" spans="2:23" ht="17.100000000000001" customHeight="1" x14ac:dyDescent="0.2">
      <c r="B88" s="156">
        <f>COUNTA(C$19:C88)</f>
        <v>7</v>
      </c>
      <c r="C88" s="160"/>
      <c r="D88" s="158"/>
      <c r="E88" s="121" t="s">
        <v>37</v>
      </c>
      <c r="F88" s="89" t="s">
        <v>38</v>
      </c>
      <c r="G88" s="54"/>
      <c r="H88" s="29" t="s">
        <v>26</v>
      </c>
      <c r="I88" s="98">
        <f t="shared" ref="I88:T88" si="67">ROUNDDOWN(IF(I87&gt;120,IF(I87&gt;300,120*$G88+180*$G89+(I87-300)*$G90,120*$G88+(I87-120)*$G89),I87*$G88),2)</f>
        <v>0</v>
      </c>
      <c r="J88" s="40">
        <f t="shared" si="67"/>
        <v>0</v>
      </c>
      <c r="K88" s="40">
        <f t="shared" si="67"/>
        <v>0</v>
      </c>
      <c r="L88" s="40">
        <f t="shared" si="67"/>
        <v>0</v>
      </c>
      <c r="M88" s="40">
        <f t="shared" si="67"/>
        <v>0</v>
      </c>
      <c r="N88" s="40">
        <f t="shared" si="67"/>
        <v>0</v>
      </c>
      <c r="O88" s="40">
        <f t="shared" si="67"/>
        <v>0</v>
      </c>
      <c r="P88" s="40">
        <f t="shared" si="67"/>
        <v>0</v>
      </c>
      <c r="Q88" s="40">
        <f t="shared" si="67"/>
        <v>0</v>
      </c>
      <c r="R88" s="40">
        <f t="shared" si="67"/>
        <v>0</v>
      </c>
      <c r="S88" s="40">
        <f t="shared" si="67"/>
        <v>0</v>
      </c>
      <c r="T88" s="99">
        <f t="shared" si="67"/>
        <v>0</v>
      </c>
      <c r="U88" s="32">
        <f>SUM(I88:T88)</f>
        <v>0</v>
      </c>
      <c r="V88" s="112">
        <f t="shared" si="63"/>
        <v>0</v>
      </c>
      <c r="W88" s="10"/>
    </row>
    <row r="89" spans="2:23" ht="17.100000000000001" customHeight="1" x14ac:dyDescent="0.2">
      <c r="B89" s="156">
        <f>COUNTA(C$19:C89)</f>
        <v>7</v>
      </c>
      <c r="C89" s="160"/>
      <c r="D89" s="158"/>
      <c r="E89" s="121"/>
      <c r="F89" s="90" t="s">
        <v>39</v>
      </c>
      <c r="G89" s="51"/>
      <c r="H89" s="55" t="s">
        <v>20</v>
      </c>
      <c r="I89" s="44">
        <f>INT(SUM(I86,I88))</f>
        <v>0</v>
      </c>
      <c r="J89" s="56">
        <f>INT(SUM(J86,J88))</f>
        <v>0</v>
      </c>
      <c r="K89" s="56">
        <f t="shared" ref="K89:T89" si="68">INT(SUM(K86,K88))</f>
        <v>0</v>
      </c>
      <c r="L89" s="56">
        <f t="shared" si="68"/>
        <v>0</v>
      </c>
      <c r="M89" s="56">
        <f t="shared" si="68"/>
        <v>0</v>
      </c>
      <c r="N89" s="56">
        <f t="shared" si="68"/>
        <v>0</v>
      </c>
      <c r="O89" s="56">
        <f t="shared" si="68"/>
        <v>0</v>
      </c>
      <c r="P89" s="56">
        <f t="shared" si="68"/>
        <v>0</v>
      </c>
      <c r="Q89" s="56">
        <f t="shared" si="68"/>
        <v>0</v>
      </c>
      <c r="R89" s="56">
        <f t="shared" si="68"/>
        <v>0</v>
      </c>
      <c r="S89" s="56">
        <f t="shared" si="68"/>
        <v>0</v>
      </c>
      <c r="T89" s="100">
        <f t="shared" si="68"/>
        <v>0</v>
      </c>
      <c r="U89" s="57">
        <f t="shared" ref="U89" si="69">SUM(I89:T89)</f>
        <v>0</v>
      </c>
      <c r="V89" s="112">
        <f t="shared" si="63"/>
        <v>0</v>
      </c>
      <c r="W89" s="10"/>
    </row>
    <row r="90" spans="2:23" ht="17.100000000000001" customHeight="1" x14ac:dyDescent="0.2">
      <c r="B90" s="152">
        <f>COUNTA(C$19:C90)</f>
        <v>7</v>
      </c>
      <c r="C90" s="161"/>
      <c r="D90" s="159"/>
      <c r="E90" s="122"/>
      <c r="F90" s="91" t="s">
        <v>40</v>
      </c>
      <c r="G90" s="52"/>
      <c r="H90" s="58"/>
      <c r="I90" s="101"/>
      <c r="J90" s="59"/>
      <c r="K90" s="59"/>
      <c r="L90" s="59"/>
      <c r="M90" s="59"/>
      <c r="N90" s="59"/>
      <c r="O90" s="59"/>
      <c r="P90" s="59"/>
      <c r="Q90" s="59"/>
      <c r="R90" s="59"/>
      <c r="S90" s="59"/>
      <c r="T90" s="102"/>
      <c r="U90" s="60"/>
      <c r="V90" s="112">
        <f t="shared" si="63"/>
        <v>0</v>
      </c>
      <c r="W90" s="10"/>
    </row>
    <row r="91" spans="2:23" ht="17.100000000000001" customHeight="1" x14ac:dyDescent="0.2">
      <c r="B91" s="151">
        <f>COUNTA(C$19:C91)</f>
        <v>8</v>
      </c>
      <c r="C91" s="157" t="s">
        <v>48</v>
      </c>
      <c r="D91" s="146" t="s">
        <v>33</v>
      </c>
      <c r="E91" s="117" t="s">
        <v>21</v>
      </c>
      <c r="F91" s="118"/>
      <c r="G91" s="53"/>
      <c r="H91" s="35" t="s">
        <v>19</v>
      </c>
      <c r="I91" s="36">
        <f>ROUNDDOWN($G91*$G93*$G94,2)</f>
        <v>0</v>
      </c>
      <c r="J91" s="37">
        <f t="shared" ref="J91:T91" si="70">ROUNDDOWN($G91*$G93*$G94,2)</f>
        <v>0</v>
      </c>
      <c r="K91" s="37">
        <f t="shared" si="70"/>
        <v>0</v>
      </c>
      <c r="L91" s="37">
        <f t="shared" si="70"/>
        <v>0</v>
      </c>
      <c r="M91" s="37">
        <f t="shared" si="70"/>
        <v>0</v>
      </c>
      <c r="N91" s="37">
        <f t="shared" si="70"/>
        <v>0</v>
      </c>
      <c r="O91" s="37">
        <f t="shared" si="70"/>
        <v>0</v>
      </c>
      <c r="P91" s="37">
        <f t="shared" si="70"/>
        <v>0</v>
      </c>
      <c r="Q91" s="37">
        <f t="shared" si="70"/>
        <v>0</v>
      </c>
      <c r="R91" s="37">
        <f t="shared" si="70"/>
        <v>0</v>
      </c>
      <c r="S91" s="37">
        <f t="shared" si="70"/>
        <v>0</v>
      </c>
      <c r="T91" s="38">
        <f t="shared" si="70"/>
        <v>0</v>
      </c>
      <c r="U91" s="43">
        <f t="shared" ref="U91:U92" si="71">SUM(I91:T91)</f>
        <v>0</v>
      </c>
      <c r="V91" s="112">
        <f t="shared" si="63"/>
        <v>0</v>
      </c>
      <c r="W91" s="10"/>
    </row>
    <row r="92" spans="2:23" ht="17.100000000000001" customHeight="1" x14ac:dyDescent="0.2">
      <c r="B92" s="156">
        <f>COUNTA(C$19:C92)</f>
        <v>8</v>
      </c>
      <c r="C92" s="158"/>
      <c r="D92" s="147"/>
      <c r="E92" s="92" t="s">
        <v>34</v>
      </c>
      <c r="F92" s="48"/>
      <c r="G92" s="49">
        <v>0</v>
      </c>
      <c r="H92" s="29" t="s">
        <v>30</v>
      </c>
      <c r="I92" s="103"/>
      <c r="J92" s="104"/>
      <c r="K92" s="105"/>
      <c r="L92" s="39">
        <v>0</v>
      </c>
      <c r="M92" s="45">
        <v>0</v>
      </c>
      <c r="N92" s="45">
        <v>1</v>
      </c>
      <c r="O92" s="39">
        <v>1</v>
      </c>
      <c r="P92" s="105"/>
      <c r="Q92" s="105"/>
      <c r="R92" s="105"/>
      <c r="S92" s="105"/>
      <c r="T92" s="106"/>
      <c r="U92" s="31">
        <f t="shared" si="71"/>
        <v>2</v>
      </c>
      <c r="V92" s="112">
        <f t="shared" si="63"/>
        <v>2</v>
      </c>
      <c r="W92" s="10"/>
    </row>
    <row r="93" spans="2:23" ht="17.100000000000001" customHeight="1" x14ac:dyDescent="0.2">
      <c r="B93" s="156">
        <f>COUNTA(C$19:C93)</f>
        <v>8</v>
      </c>
      <c r="C93" s="158"/>
      <c r="D93" s="147"/>
      <c r="E93" s="119" t="s">
        <v>22</v>
      </c>
      <c r="F93" s="120"/>
      <c r="G93" s="28">
        <v>1</v>
      </c>
      <c r="H93" s="29" t="s">
        <v>31</v>
      </c>
      <c r="I93" s="44">
        <v>1</v>
      </c>
      <c r="J93" s="45">
        <v>1</v>
      </c>
      <c r="K93" s="45">
        <v>1</v>
      </c>
      <c r="L93" s="45">
        <v>1</v>
      </c>
      <c r="M93" s="104"/>
      <c r="N93" s="104"/>
      <c r="O93" s="45">
        <v>0</v>
      </c>
      <c r="P93" s="45">
        <v>1</v>
      </c>
      <c r="Q93" s="45">
        <v>1</v>
      </c>
      <c r="R93" s="45">
        <v>1</v>
      </c>
      <c r="S93" s="45">
        <v>1</v>
      </c>
      <c r="T93" s="46">
        <v>0</v>
      </c>
      <c r="U93" s="31">
        <f t="shared" ref="U93:U96" si="72">SUM(I93:T93)</f>
        <v>8</v>
      </c>
      <c r="V93" s="112">
        <f t="shared" si="63"/>
        <v>6</v>
      </c>
      <c r="W93" s="10"/>
    </row>
    <row r="94" spans="2:23" ht="17.100000000000001" customHeight="1" x14ac:dyDescent="0.2">
      <c r="B94" s="156">
        <f>COUNTA(C$19:C94)</f>
        <v>8</v>
      </c>
      <c r="C94" s="158"/>
      <c r="D94" s="147"/>
      <c r="E94" s="92" t="s">
        <v>23</v>
      </c>
      <c r="F94" s="93">
        <v>0.9</v>
      </c>
      <c r="G94" s="109">
        <f>ROUND(1-(F94-0.85),2)</f>
        <v>0.95</v>
      </c>
      <c r="H94" s="29" t="s">
        <v>32</v>
      </c>
      <c r="I94" s="44">
        <f>SUM(I92:I93)</f>
        <v>1</v>
      </c>
      <c r="J94" s="45">
        <f t="shared" ref="J94:T94" si="73">SUM(J92:J93)</f>
        <v>1</v>
      </c>
      <c r="K94" s="45">
        <f t="shared" si="73"/>
        <v>1</v>
      </c>
      <c r="L94" s="45">
        <f t="shared" si="73"/>
        <v>1</v>
      </c>
      <c r="M94" s="45">
        <f t="shared" si="73"/>
        <v>0</v>
      </c>
      <c r="N94" s="45">
        <f t="shared" si="73"/>
        <v>1</v>
      </c>
      <c r="O94" s="45">
        <f t="shared" si="73"/>
        <v>1</v>
      </c>
      <c r="P94" s="45">
        <f t="shared" si="73"/>
        <v>1</v>
      </c>
      <c r="Q94" s="45">
        <f t="shared" si="73"/>
        <v>1</v>
      </c>
      <c r="R94" s="45">
        <f t="shared" si="73"/>
        <v>1</v>
      </c>
      <c r="S94" s="45">
        <f t="shared" si="73"/>
        <v>1</v>
      </c>
      <c r="T94" s="46">
        <f t="shared" si="73"/>
        <v>0</v>
      </c>
      <c r="U94" s="47">
        <f t="shared" si="72"/>
        <v>10</v>
      </c>
      <c r="V94" s="112">
        <f t="shared" si="63"/>
        <v>8</v>
      </c>
      <c r="W94" s="10"/>
    </row>
    <row r="95" spans="2:23" ht="17.100000000000001" customHeight="1" x14ac:dyDescent="0.2">
      <c r="B95" s="156">
        <f>COUNTA(C$19:C95)</f>
        <v>8</v>
      </c>
      <c r="C95" s="158"/>
      <c r="D95" s="147"/>
      <c r="E95" s="149" t="s">
        <v>27</v>
      </c>
      <c r="F95" s="94" t="s">
        <v>25</v>
      </c>
      <c r="G95" s="51"/>
      <c r="H95" s="29" t="s">
        <v>26</v>
      </c>
      <c r="I95" s="98">
        <f>ROUNDDOWN($G95*I92+$G96*I93,2)</f>
        <v>0</v>
      </c>
      <c r="J95" s="40">
        <f t="shared" ref="J95:T95" si="74">ROUNDDOWN($G95*J92+$G96*J93,2)</f>
        <v>0</v>
      </c>
      <c r="K95" s="40">
        <f t="shared" si="74"/>
        <v>0</v>
      </c>
      <c r="L95" s="40">
        <f t="shared" si="74"/>
        <v>0</v>
      </c>
      <c r="M95" s="40">
        <f t="shared" si="74"/>
        <v>0</v>
      </c>
      <c r="N95" s="40">
        <f t="shared" si="74"/>
        <v>0</v>
      </c>
      <c r="O95" s="40">
        <f t="shared" si="74"/>
        <v>0</v>
      </c>
      <c r="P95" s="40">
        <f t="shared" si="74"/>
        <v>0</v>
      </c>
      <c r="Q95" s="40">
        <f t="shared" si="74"/>
        <v>0</v>
      </c>
      <c r="R95" s="40">
        <f t="shared" si="74"/>
        <v>0</v>
      </c>
      <c r="S95" s="40">
        <f t="shared" si="74"/>
        <v>0</v>
      </c>
      <c r="T95" s="99">
        <f t="shared" si="74"/>
        <v>0</v>
      </c>
      <c r="U95" s="32">
        <f t="shared" si="72"/>
        <v>0</v>
      </c>
      <c r="V95" s="112">
        <f t="shared" si="63"/>
        <v>0</v>
      </c>
      <c r="W95" s="10"/>
    </row>
    <row r="96" spans="2:23" ht="17.100000000000001" customHeight="1" x14ac:dyDescent="0.2">
      <c r="B96" s="156">
        <f>COUNTA(C$19:C96)</f>
        <v>8</v>
      </c>
      <c r="C96" s="158"/>
      <c r="D96" s="148"/>
      <c r="E96" s="150"/>
      <c r="F96" s="95" t="s">
        <v>24</v>
      </c>
      <c r="G96" s="52"/>
      <c r="H96" s="33" t="s">
        <v>20</v>
      </c>
      <c r="I96" s="107">
        <f>INT(SUM(I91,I95))</f>
        <v>0</v>
      </c>
      <c r="J96" s="41">
        <f t="shared" ref="J96:T96" si="75">INT(SUM(J91,J95))</f>
        <v>0</v>
      </c>
      <c r="K96" s="41">
        <f t="shared" si="75"/>
        <v>0</v>
      </c>
      <c r="L96" s="41">
        <f t="shared" si="75"/>
        <v>0</v>
      </c>
      <c r="M96" s="41">
        <f t="shared" si="75"/>
        <v>0</v>
      </c>
      <c r="N96" s="41">
        <f t="shared" si="75"/>
        <v>0</v>
      </c>
      <c r="O96" s="41">
        <f t="shared" si="75"/>
        <v>0</v>
      </c>
      <c r="P96" s="41">
        <f t="shared" si="75"/>
        <v>0</v>
      </c>
      <c r="Q96" s="41">
        <f t="shared" si="75"/>
        <v>0</v>
      </c>
      <c r="R96" s="41">
        <f t="shared" si="75"/>
        <v>0</v>
      </c>
      <c r="S96" s="41">
        <f t="shared" si="75"/>
        <v>0</v>
      </c>
      <c r="T96" s="108">
        <f t="shared" si="75"/>
        <v>0</v>
      </c>
      <c r="U96" s="34">
        <f t="shared" si="72"/>
        <v>0</v>
      </c>
      <c r="V96" s="112">
        <f t="shared" si="63"/>
        <v>0</v>
      </c>
      <c r="W96" s="10"/>
    </row>
    <row r="97" spans="2:23" ht="17.100000000000001" customHeight="1" x14ac:dyDescent="0.2">
      <c r="B97" s="156">
        <f>COUNTA(C$19:C97)</f>
        <v>8</v>
      </c>
      <c r="C97" s="160"/>
      <c r="D97" s="157" t="s">
        <v>35</v>
      </c>
      <c r="E97" s="117" t="s">
        <v>41</v>
      </c>
      <c r="F97" s="118"/>
      <c r="G97" s="53"/>
      <c r="H97" s="35" t="s">
        <v>19</v>
      </c>
      <c r="I97" s="36">
        <f t="shared" ref="I97:T97" si="76">$G97</f>
        <v>0</v>
      </c>
      <c r="J97" s="37">
        <f t="shared" si="76"/>
        <v>0</v>
      </c>
      <c r="K97" s="37">
        <f t="shared" si="76"/>
        <v>0</v>
      </c>
      <c r="L97" s="37">
        <f t="shared" si="76"/>
        <v>0</v>
      </c>
      <c r="M97" s="37">
        <f t="shared" si="76"/>
        <v>0</v>
      </c>
      <c r="N97" s="37">
        <f t="shared" si="76"/>
        <v>0</v>
      </c>
      <c r="O97" s="37">
        <f t="shared" si="76"/>
        <v>0</v>
      </c>
      <c r="P97" s="37">
        <f t="shared" si="76"/>
        <v>0</v>
      </c>
      <c r="Q97" s="37">
        <f t="shared" si="76"/>
        <v>0</v>
      </c>
      <c r="R97" s="37">
        <f t="shared" si="76"/>
        <v>0</v>
      </c>
      <c r="S97" s="37">
        <f t="shared" si="76"/>
        <v>0</v>
      </c>
      <c r="T97" s="38">
        <f t="shared" si="76"/>
        <v>0</v>
      </c>
      <c r="U97" s="43">
        <f t="shared" ref="U97:U98" si="77">SUM(I97:T97)</f>
        <v>0</v>
      </c>
      <c r="V97" s="112">
        <f t="shared" si="63"/>
        <v>0</v>
      </c>
      <c r="W97" s="10"/>
    </row>
    <row r="98" spans="2:23" ht="17.100000000000001" customHeight="1" x14ac:dyDescent="0.2">
      <c r="B98" s="156">
        <f>COUNTA(C$19:C98)</f>
        <v>8</v>
      </c>
      <c r="C98" s="160"/>
      <c r="D98" s="158"/>
      <c r="E98" s="119" t="s">
        <v>142</v>
      </c>
      <c r="F98" s="120"/>
      <c r="G98" s="28">
        <v>10</v>
      </c>
      <c r="H98" s="29" t="s">
        <v>32</v>
      </c>
      <c r="I98" s="44">
        <v>164</v>
      </c>
      <c r="J98" s="45">
        <v>159</v>
      </c>
      <c r="K98" s="45">
        <v>140</v>
      </c>
      <c r="L98" s="45">
        <v>143</v>
      </c>
      <c r="M98" s="45">
        <v>148</v>
      </c>
      <c r="N98" s="45">
        <v>166</v>
      </c>
      <c r="O98" s="45">
        <v>162</v>
      </c>
      <c r="P98" s="45">
        <v>153</v>
      </c>
      <c r="Q98" s="45">
        <v>149</v>
      </c>
      <c r="R98" s="45">
        <v>196</v>
      </c>
      <c r="S98" s="45">
        <v>194</v>
      </c>
      <c r="T98" s="46">
        <v>169</v>
      </c>
      <c r="U98" s="47">
        <f t="shared" si="77"/>
        <v>1943</v>
      </c>
      <c r="V98" s="112">
        <f t="shared" si="63"/>
        <v>1620</v>
      </c>
      <c r="W98" s="10"/>
    </row>
    <row r="99" spans="2:23" ht="17.100000000000001" customHeight="1" x14ac:dyDescent="0.2">
      <c r="B99" s="156">
        <f>COUNTA(C$19:C99)</f>
        <v>8</v>
      </c>
      <c r="C99" s="160"/>
      <c r="D99" s="158"/>
      <c r="E99" s="121" t="s">
        <v>37</v>
      </c>
      <c r="F99" s="89" t="s">
        <v>38</v>
      </c>
      <c r="G99" s="54"/>
      <c r="H99" s="29" t="s">
        <v>26</v>
      </c>
      <c r="I99" s="98">
        <f t="shared" ref="I99:T99" si="78">ROUNDDOWN(IF(I98&gt;120,IF(I98&gt;300,120*$G99+180*$G100+(I98-300)*$G101,120*$G99+(I98-120)*$G100),I98*$G99),2)</f>
        <v>0</v>
      </c>
      <c r="J99" s="40">
        <f t="shared" si="78"/>
        <v>0</v>
      </c>
      <c r="K99" s="40">
        <f t="shared" si="78"/>
        <v>0</v>
      </c>
      <c r="L99" s="40">
        <f t="shared" si="78"/>
        <v>0</v>
      </c>
      <c r="M99" s="40">
        <f t="shared" si="78"/>
        <v>0</v>
      </c>
      <c r="N99" s="40">
        <f t="shared" si="78"/>
        <v>0</v>
      </c>
      <c r="O99" s="40">
        <f t="shared" si="78"/>
        <v>0</v>
      </c>
      <c r="P99" s="40">
        <f t="shared" si="78"/>
        <v>0</v>
      </c>
      <c r="Q99" s="40">
        <f t="shared" si="78"/>
        <v>0</v>
      </c>
      <c r="R99" s="40">
        <f t="shared" si="78"/>
        <v>0</v>
      </c>
      <c r="S99" s="40">
        <f t="shared" si="78"/>
        <v>0</v>
      </c>
      <c r="T99" s="99">
        <f t="shared" si="78"/>
        <v>0</v>
      </c>
      <c r="U99" s="32">
        <f>SUM(I99:T99)</f>
        <v>0</v>
      </c>
      <c r="V99" s="112">
        <f t="shared" si="63"/>
        <v>0</v>
      </c>
      <c r="W99" s="10"/>
    </row>
    <row r="100" spans="2:23" ht="17.100000000000001" customHeight="1" x14ac:dyDescent="0.2">
      <c r="B100" s="156">
        <f>COUNTA(C$19:C100)</f>
        <v>8</v>
      </c>
      <c r="C100" s="160"/>
      <c r="D100" s="158"/>
      <c r="E100" s="121"/>
      <c r="F100" s="90" t="s">
        <v>39</v>
      </c>
      <c r="G100" s="51"/>
      <c r="H100" s="55" t="s">
        <v>20</v>
      </c>
      <c r="I100" s="44">
        <f>INT(SUM(I97,I99))</f>
        <v>0</v>
      </c>
      <c r="J100" s="56">
        <f>INT(SUM(J97,J99))</f>
        <v>0</v>
      </c>
      <c r="K100" s="56">
        <f t="shared" ref="K100:T100" si="79">INT(SUM(K97,K99))</f>
        <v>0</v>
      </c>
      <c r="L100" s="56">
        <f t="shared" si="79"/>
        <v>0</v>
      </c>
      <c r="M100" s="56">
        <f t="shared" si="79"/>
        <v>0</v>
      </c>
      <c r="N100" s="56">
        <f t="shared" si="79"/>
        <v>0</v>
      </c>
      <c r="O100" s="56">
        <f t="shared" si="79"/>
        <v>0</v>
      </c>
      <c r="P100" s="56">
        <f t="shared" si="79"/>
        <v>0</v>
      </c>
      <c r="Q100" s="56">
        <f t="shared" si="79"/>
        <v>0</v>
      </c>
      <c r="R100" s="56">
        <f t="shared" si="79"/>
        <v>0</v>
      </c>
      <c r="S100" s="56">
        <f t="shared" si="79"/>
        <v>0</v>
      </c>
      <c r="T100" s="100">
        <f t="shared" si="79"/>
        <v>0</v>
      </c>
      <c r="U100" s="57">
        <f t="shared" ref="U100" si="80">SUM(I100:T100)</f>
        <v>0</v>
      </c>
      <c r="V100" s="112">
        <f t="shared" si="63"/>
        <v>0</v>
      </c>
      <c r="W100" s="10"/>
    </row>
    <row r="101" spans="2:23" ht="17.100000000000001" customHeight="1" x14ac:dyDescent="0.2">
      <c r="B101" s="152">
        <f>COUNTA(C$19:C101)</f>
        <v>8</v>
      </c>
      <c r="C101" s="161"/>
      <c r="D101" s="159"/>
      <c r="E101" s="122"/>
      <c r="F101" s="91" t="s">
        <v>40</v>
      </c>
      <c r="G101" s="52"/>
      <c r="H101" s="58"/>
      <c r="I101" s="101"/>
      <c r="J101" s="59"/>
      <c r="K101" s="59"/>
      <c r="L101" s="59"/>
      <c r="M101" s="59"/>
      <c r="N101" s="59"/>
      <c r="O101" s="59"/>
      <c r="P101" s="59"/>
      <c r="Q101" s="59"/>
      <c r="R101" s="59"/>
      <c r="S101" s="59"/>
      <c r="T101" s="102"/>
      <c r="U101" s="60"/>
      <c r="V101" s="112">
        <f t="shared" si="63"/>
        <v>0</v>
      </c>
      <c r="W101" s="10"/>
    </row>
    <row r="102" spans="2:23" ht="17.100000000000001" customHeight="1" x14ac:dyDescent="0.2">
      <c r="B102" s="151">
        <f>COUNTA(C$19:C102)</f>
        <v>9</v>
      </c>
      <c r="C102" s="157" t="s">
        <v>49</v>
      </c>
      <c r="D102" s="146" t="s">
        <v>33</v>
      </c>
      <c r="E102" s="117" t="s">
        <v>21</v>
      </c>
      <c r="F102" s="118"/>
      <c r="G102" s="53"/>
      <c r="H102" s="35" t="s">
        <v>19</v>
      </c>
      <c r="I102" s="36">
        <f>ROUNDDOWN($G102*$G104*$G105,2)</f>
        <v>0</v>
      </c>
      <c r="J102" s="37">
        <f t="shared" ref="J102:T102" si="81">ROUNDDOWN($G102*$G104*$G105,2)</f>
        <v>0</v>
      </c>
      <c r="K102" s="37">
        <f t="shared" si="81"/>
        <v>0</v>
      </c>
      <c r="L102" s="37">
        <f t="shared" si="81"/>
        <v>0</v>
      </c>
      <c r="M102" s="37">
        <f t="shared" si="81"/>
        <v>0</v>
      </c>
      <c r="N102" s="37">
        <f t="shared" si="81"/>
        <v>0</v>
      </c>
      <c r="O102" s="37">
        <f t="shared" si="81"/>
        <v>0</v>
      </c>
      <c r="P102" s="37">
        <f t="shared" si="81"/>
        <v>0</v>
      </c>
      <c r="Q102" s="37">
        <f t="shared" si="81"/>
        <v>0</v>
      </c>
      <c r="R102" s="37">
        <f t="shared" si="81"/>
        <v>0</v>
      </c>
      <c r="S102" s="37">
        <f t="shared" si="81"/>
        <v>0</v>
      </c>
      <c r="T102" s="38">
        <f t="shared" si="81"/>
        <v>0</v>
      </c>
      <c r="U102" s="43">
        <f t="shared" ref="U102:U103" si="82">SUM(I102:T102)</f>
        <v>0</v>
      </c>
      <c r="V102" s="112">
        <f t="shared" si="63"/>
        <v>0</v>
      </c>
      <c r="W102" s="10"/>
    </row>
    <row r="103" spans="2:23" ht="17.100000000000001" customHeight="1" x14ac:dyDescent="0.2">
      <c r="B103" s="156">
        <f>COUNTA(C$19:C103)</f>
        <v>9</v>
      </c>
      <c r="C103" s="158"/>
      <c r="D103" s="147"/>
      <c r="E103" s="92" t="s">
        <v>34</v>
      </c>
      <c r="F103" s="48"/>
      <c r="G103" s="49">
        <v>0</v>
      </c>
      <c r="H103" s="29" t="s">
        <v>30</v>
      </c>
      <c r="I103" s="103"/>
      <c r="J103" s="104"/>
      <c r="K103" s="105"/>
      <c r="L103" s="39">
        <v>395</v>
      </c>
      <c r="M103" s="45">
        <v>918</v>
      </c>
      <c r="N103" s="45">
        <v>868</v>
      </c>
      <c r="O103" s="39">
        <v>574</v>
      </c>
      <c r="P103" s="105"/>
      <c r="Q103" s="105"/>
      <c r="R103" s="105"/>
      <c r="S103" s="105"/>
      <c r="T103" s="106"/>
      <c r="U103" s="31">
        <f t="shared" si="82"/>
        <v>2755</v>
      </c>
      <c r="V103" s="112">
        <f t="shared" si="63"/>
        <v>2755</v>
      </c>
      <c r="W103" s="10"/>
    </row>
    <row r="104" spans="2:23" ht="17.100000000000001" customHeight="1" x14ac:dyDescent="0.2">
      <c r="B104" s="156">
        <f>COUNTA(C$19:C104)</f>
        <v>9</v>
      </c>
      <c r="C104" s="158"/>
      <c r="D104" s="147"/>
      <c r="E104" s="119" t="s">
        <v>22</v>
      </c>
      <c r="F104" s="120"/>
      <c r="G104" s="28">
        <v>5</v>
      </c>
      <c r="H104" s="29" t="s">
        <v>31</v>
      </c>
      <c r="I104" s="44">
        <v>867</v>
      </c>
      <c r="J104" s="45">
        <v>870</v>
      </c>
      <c r="K104" s="45">
        <v>847</v>
      </c>
      <c r="L104" s="45">
        <v>379</v>
      </c>
      <c r="M104" s="104"/>
      <c r="N104" s="104"/>
      <c r="O104" s="45">
        <v>340</v>
      </c>
      <c r="P104" s="45">
        <v>771</v>
      </c>
      <c r="Q104" s="45">
        <v>642</v>
      </c>
      <c r="R104" s="45">
        <v>881</v>
      </c>
      <c r="S104" s="45">
        <v>779</v>
      </c>
      <c r="T104" s="46">
        <v>825</v>
      </c>
      <c r="U104" s="31">
        <f t="shared" ref="U104:U107" si="83">SUM(I104:T104)</f>
        <v>7201</v>
      </c>
      <c r="V104" s="112">
        <f t="shared" si="63"/>
        <v>5464</v>
      </c>
      <c r="W104" s="10"/>
    </row>
    <row r="105" spans="2:23" ht="17.100000000000001" customHeight="1" x14ac:dyDescent="0.2">
      <c r="B105" s="156">
        <f>COUNTA(C$19:C105)</f>
        <v>9</v>
      </c>
      <c r="C105" s="158"/>
      <c r="D105" s="147"/>
      <c r="E105" s="92" t="s">
        <v>23</v>
      </c>
      <c r="F105" s="93">
        <v>0.9</v>
      </c>
      <c r="G105" s="109">
        <f>ROUND(1-(F105-0.85),2)</f>
        <v>0.95</v>
      </c>
      <c r="H105" s="29" t="s">
        <v>32</v>
      </c>
      <c r="I105" s="44">
        <f>SUM(I103:I104)</f>
        <v>867</v>
      </c>
      <c r="J105" s="45">
        <f t="shared" ref="J105:T105" si="84">SUM(J103:J104)</f>
        <v>870</v>
      </c>
      <c r="K105" s="45">
        <f t="shared" si="84"/>
        <v>847</v>
      </c>
      <c r="L105" s="45">
        <f t="shared" si="84"/>
        <v>774</v>
      </c>
      <c r="M105" s="45">
        <f t="shared" si="84"/>
        <v>918</v>
      </c>
      <c r="N105" s="45">
        <f t="shared" si="84"/>
        <v>868</v>
      </c>
      <c r="O105" s="45">
        <f t="shared" si="84"/>
        <v>914</v>
      </c>
      <c r="P105" s="45">
        <f t="shared" si="84"/>
        <v>771</v>
      </c>
      <c r="Q105" s="45">
        <f t="shared" si="84"/>
        <v>642</v>
      </c>
      <c r="R105" s="45">
        <f t="shared" si="84"/>
        <v>881</v>
      </c>
      <c r="S105" s="45">
        <f t="shared" si="84"/>
        <v>779</v>
      </c>
      <c r="T105" s="46">
        <f t="shared" si="84"/>
        <v>825</v>
      </c>
      <c r="U105" s="47">
        <f t="shared" si="83"/>
        <v>9956</v>
      </c>
      <c r="V105" s="112">
        <f t="shared" si="63"/>
        <v>8219</v>
      </c>
      <c r="W105" s="10"/>
    </row>
    <row r="106" spans="2:23" ht="17.100000000000001" customHeight="1" x14ac:dyDescent="0.2">
      <c r="B106" s="156">
        <f>COUNTA(C$19:C106)</f>
        <v>9</v>
      </c>
      <c r="C106" s="158"/>
      <c r="D106" s="147"/>
      <c r="E106" s="149" t="s">
        <v>27</v>
      </c>
      <c r="F106" s="94" t="s">
        <v>25</v>
      </c>
      <c r="G106" s="51"/>
      <c r="H106" s="29" t="s">
        <v>26</v>
      </c>
      <c r="I106" s="98">
        <f>ROUNDDOWN($G106*I103+$G107*I104,2)</f>
        <v>0</v>
      </c>
      <c r="J106" s="40">
        <f t="shared" ref="J106:T106" si="85">ROUNDDOWN($G106*J103+$G107*J104,2)</f>
        <v>0</v>
      </c>
      <c r="K106" s="40">
        <f t="shared" si="85"/>
        <v>0</v>
      </c>
      <c r="L106" s="40">
        <f t="shared" si="85"/>
        <v>0</v>
      </c>
      <c r="M106" s="40">
        <f t="shared" si="85"/>
        <v>0</v>
      </c>
      <c r="N106" s="40">
        <f t="shared" si="85"/>
        <v>0</v>
      </c>
      <c r="O106" s="40">
        <f t="shared" si="85"/>
        <v>0</v>
      </c>
      <c r="P106" s="40">
        <f t="shared" si="85"/>
        <v>0</v>
      </c>
      <c r="Q106" s="40">
        <f t="shared" si="85"/>
        <v>0</v>
      </c>
      <c r="R106" s="40">
        <f t="shared" si="85"/>
        <v>0</v>
      </c>
      <c r="S106" s="40">
        <f t="shared" si="85"/>
        <v>0</v>
      </c>
      <c r="T106" s="99">
        <f t="shared" si="85"/>
        <v>0</v>
      </c>
      <c r="U106" s="32">
        <f t="shared" si="83"/>
        <v>0</v>
      </c>
      <c r="V106" s="112">
        <f t="shared" si="63"/>
        <v>0</v>
      </c>
      <c r="W106" s="10"/>
    </row>
    <row r="107" spans="2:23" ht="17.100000000000001" customHeight="1" x14ac:dyDescent="0.2">
      <c r="B107" s="156">
        <f>COUNTA(C$19:C107)</f>
        <v>9</v>
      </c>
      <c r="C107" s="158"/>
      <c r="D107" s="148"/>
      <c r="E107" s="150"/>
      <c r="F107" s="95" t="s">
        <v>24</v>
      </c>
      <c r="G107" s="52"/>
      <c r="H107" s="33" t="s">
        <v>20</v>
      </c>
      <c r="I107" s="107">
        <f>INT(SUM(I102,I106))</f>
        <v>0</v>
      </c>
      <c r="J107" s="41">
        <f t="shared" ref="J107:T107" si="86">INT(SUM(J102,J106))</f>
        <v>0</v>
      </c>
      <c r="K107" s="41">
        <f t="shared" si="86"/>
        <v>0</v>
      </c>
      <c r="L107" s="41">
        <f t="shared" si="86"/>
        <v>0</v>
      </c>
      <c r="M107" s="41">
        <f t="shared" si="86"/>
        <v>0</v>
      </c>
      <c r="N107" s="41">
        <f t="shared" si="86"/>
        <v>0</v>
      </c>
      <c r="O107" s="41">
        <f t="shared" si="86"/>
        <v>0</v>
      </c>
      <c r="P107" s="41">
        <f t="shared" si="86"/>
        <v>0</v>
      </c>
      <c r="Q107" s="41">
        <f t="shared" si="86"/>
        <v>0</v>
      </c>
      <c r="R107" s="41">
        <f t="shared" si="86"/>
        <v>0</v>
      </c>
      <c r="S107" s="41">
        <f t="shared" si="86"/>
        <v>0</v>
      </c>
      <c r="T107" s="108">
        <f t="shared" si="86"/>
        <v>0</v>
      </c>
      <c r="U107" s="34">
        <f t="shared" si="83"/>
        <v>0</v>
      </c>
      <c r="V107" s="112">
        <f t="shared" si="63"/>
        <v>0</v>
      </c>
      <c r="W107" s="10"/>
    </row>
    <row r="108" spans="2:23" ht="17.100000000000001" customHeight="1" x14ac:dyDescent="0.2">
      <c r="B108" s="156">
        <f>COUNTA(C$19:C108)</f>
        <v>9</v>
      </c>
      <c r="C108" s="160"/>
      <c r="D108" s="157" t="s">
        <v>35</v>
      </c>
      <c r="E108" s="117" t="s">
        <v>41</v>
      </c>
      <c r="F108" s="118"/>
      <c r="G108" s="53"/>
      <c r="H108" s="35" t="s">
        <v>19</v>
      </c>
      <c r="I108" s="36">
        <f t="shared" ref="I108:T108" si="87">$G108</f>
        <v>0</v>
      </c>
      <c r="J108" s="37">
        <f t="shared" si="87"/>
        <v>0</v>
      </c>
      <c r="K108" s="37">
        <f t="shared" si="87"/>
        <v>0</v>
      </c>
      <c r="L108" s="37">
        <f t="shared" si="87"/>
        <v>0</v>
      </c>
      <c r="M108" s="37">
        <f t="shared" si="87"/>
        <v>0</v>
      </c>
      <c r="N108" s="37">
        <f t="shared" si="87"/>
        <v>0</v>
      </c>
      <c r="O108" s="37">
        <f t="shared" si="87"/>
        <v>0</v>
      </c>
      <c r="P108" s="37">
        <f t="shared" si="87"/>
        <v>0</v>
      </c>
      <c r="Q108" s="37">
        <f t="shared" si="87"/>
        <v>0</v>
      </c>
      <c r="R108" s="37">
        <f t="shared" si="87"/>
        <v>0</v>
      </c>
      <c r="S108" s="37">
        <f t="shared" si="87"/>
        <v>0</v>
      </c>
      <c r="T108" s="38">
        <f t="shared" si="87"/>
        <v>0</v>
      </c>
      <c r="U108" s="43">
        <f t="shared" ref="U108:U109" si="88">SUM(I108:T108)</f>
        <v>0</v>
      </c>
      <c r="V108" s="112">
        <f t="shared" si="63"/>
        <v>0</v>
      </c>
      <c r="W108" s="10"/>
    </row>
    <row r="109" spans="2:23" ht="17.100000000000001" customHeight="1" x14ac:dyDescent="0.2">
      <c r="B109" s="156">
        <f>COUNTA(C$19:C109)</f>
        <v>9</v>
      </c>
      <c r="C109" s="160"/>
      <c r="D109" s="158"/>
      <c r="E109" s="119" t="s">
        <v>142</v>
      </c>
      <c r="F109" s="120"/>
      <c r="G109" s="28">
        <v>20</v>
      </c>
      <c r="H109" s="29" t="s">
        <v>32</v>
      </c>
      <c r="I109" s="44">
        <v>5</v>
      </c>
      <c r="J109" s="45">
        <v>6</v>
      </c>
      <c r="K109" s="45">
        <v>5</v>
      </c>
      <c r="L109" s="45">
        <v>6</v>
      </c>
      <c r="M109" s="45">
        <v>10</v>
      </c>
      <c r="N109" s="45">
        <v>30</v>
      </c>
      <c r="O109" s="45">
        <v>10</v>
      </c>
      <c r="P109" s="45">
        <v>14</v>
      </c>
      <c r="Q109" s="45">
        <v>34</v>
      </c>
      <c r="R109" s="45">
        <v>80</v>
      </c>
      <c r="S109" s="45">
        <v>109</v>
      </c>
      <c r="T109" s="46">
        <v>151</v>
      </c>
      <c r="U109" s="47">
        <f t="shared" si="88"/>
        <v>460</v>
      </c>
      <c r="V109" s="112">
        <f t="shared" si="63"/>
        <v>449</v>
      </c>
      <c r="W109" s="10"/>
    </row>
    <row r="110" spans="2:23" ht="17.100000000000001" customHeight="1" x14ac:dyDescent="0.2">
      <c r="B110" s="156">
        <f>COUNTA(C$19:C110)</f>
        <v>9</v>
      </c>
      <c r="C110" s="160"/>
      <c r="D110" s="158"/>
      <c r="E110" s="121" t="s">
        <v>37</v>
      </c>
      <c r="F110" s="89" t="s">
        <v>38</v>
      </c>
      <c r="G110" s="54"/>
      <c r="H110" s="29" t="s">
        <v>26</v>
      </c>
      <c r="I110" s="98">
        <f t="shared" ref="I110:T110" si="89">ROUNDDOWN(IF(I109&gt;120,IF(I109&gt;300,120*$G110+180*$G111+(I109-300)*$G112,120*$G110+(I109-120)*$G111),I109*$G110),2)</f>
        <v>0</v>
      </c>
      <c r="J110" s="40">
        <f t="shared" si="89"/>
        <v>0</v>
      </c>
      <c r="K110" s="40">
        <f t="shared" si="89"/>
        <v>0</v>
      </c>
      <c r="L110" s="40">
        <f t="shared" si="89"/>
        <v>0</v>
      </c>
      <c r="M110" s="40">
        <f t="shared" si="89"/>
        <v>0</v>
      </c>
      <c r="N110" s="40">
        <f t="shared" si="89"/>
        <v>0</v>
      </c>
      <c r="O110" s="40">
        <f t="shared" si="89"/>
        <v>0</v>
      </c>
      <c r="P110" s="40">
        <f t="shared" si="89"/>
        <v>0</v>
      </c>
      <c r="Q110" s="40">
        <f t="shared" si="89"/>
        <v>0</v>
      </c>
      <c r="R110" s="40">
        <f t="shared" si="89"/>
        <v>0</v>
      </c>
      <c r="S110" s="40">
        <f t="shared" si="89"/>
        <v>0</v>
      </c>
      <c r="T110" s="99">
        <f t="shared" si="89"/>
        <v>0</v>
      </c>
      <c r="U110" s="32">
        <f>SUM(I110:T110)</f>
        <v>0</v>
      </c>
      <c r="V110" s="112">
        <f t="shared" si="63"/>
        <v>0</v>
      </c>
      <c r="W110" s="10"/>
    </row>
    <row r="111" spans="2:23" ht="17.100000000000001" customHeight="1" x14ac:dyDescent="0.2">
      <c r="B111" s="156">
        <f>COUNTA(C$19:C111)</f>
        <v>9</v>
      </c>
      <c r="C111" s="160"/>
      <c r="D111" s="158"/>
      <c r="E111" s="121"/>
      <c r="F111" s="90" t="s">
        <v>39</v>
      </c>
      <c r="G111" s="51"/>
      <c r="H111" s="55" t="s">
        <v>20</v>
      </c>
      <c r="I111" s="44">
        <f>INT(SUM(I108,I110))</f>
        <v>0</v>
      </c>
      <c r="J111" s="56">
        <f>INT(SUM(J108,J110))</f>
        <v>0</v>
      </c>
      <c r="K111" s="56">
        <f t="shared" ref="K111:T111" si="90">INT(SUM(K108,K110))</f>
        <v>0</v>
      </c>
      <c r="L111" s="56">
        <f t="shared" si="90"/>
        <v>0</v>
      </c>
      <c r="M111" s="56">
        <f t="shared" si="90"/>
        <v>0</v>
      </c>
      <c r="N111" s="56">
        <f t="shared" si="90"/>
        <v>0</v>
      </c>
      <c r="O111" s="56">
        <f t="shared" si="90"/>
        <v>0</v>
      </c>
      <c r="P111" s="56">
        <f t="shared" si="90"/>
        <v>0</v>
      </c>
      <c r="Q111" s="56">
        <f t="shared" si="90"/>
        <v>0</v>
      </c>
      <c r="R111" s="56">
        <f t="shared" si="90"/>
        <v>0</v>
      </c>
      <c r="S111" s="56">
        <f t="shared" si="90"/>
        <v>0</v>
      </c>
      <c r="T111" s="100">
        <f t="shared" si="90"/>
        <v>0</v>
      </c>
      <c r="U111" s="57">
        <f t="shared" ref="U111" si="91">SUM(I111:T111)</f>
        <v>0</v>
      </c>
      <c r="V111" s="112">
        <f t="shared" si="63"/>
        <v>0</v>
      </c>
      <c r="W111" s="10"/>
    </row>
    <row r="112" spans="2:23" ht="17.100000000000001" customHeight="1" x14ac:dyDescent="0.2">
      <c r="B112" s="152">
        <f>COUNTA(C$19:C112)</f>
        <v>9</v>
      </c>
      <c r="C112" s="161"/>
      <c r="D112" s="159"/>
      <c r="E112" s="122"/>
      <c r="F112" s="91" t="s">
        <v>40</v>
      </c>
      <c r="G112" s="52"/>
      <c r="H112" s="58"/>
      <c r="I112" s="101"/>
      <c r="J112" s="59"/>
      <c r="K112" s="59"/>
      <c r="L112" s="59"/>
      <c r="M112" s="59"/>
      <c r="N112" s="59"/>
      <c r="O112" s="59"/>
      <c r="P112" s="59"/>
      <c r="Q112" s="59"/>
      <c r="R112" s="59"/>
      <c r="S112" s="59"/>
      <c r="T112" s="102"/>
      <c r="U112" s="60"/>
      <c r="V112" s="112">
        <f t="shared" si="63"/>
        <v>0</v>
      </c>
      <c r="W112" s="10"/>
    </row>
    <row r="113" spans="2:23" ht="17.100000000000001" customHeight="1" x14ac:dyDescent="0.2">
      <c r="B113" s="151">
        <f>COUNTA(C$19:C113)</f>
        <v>10</v>
      </c>
      <c r="C113" s="157" t="s">
        <v>50</v>
      </c>
      <c r="D113" s="146" t="s">
        <v>33</v>
      </c>
      <c r="E113" s="117" t="s">
        <v>21</v>
      </c>
      <c r="F113" s="118"/>
      <c r="G113" s="53"/>
      <c r="H113" s="35" t="s">
        <v>19</v>
      </c>
      <c r="I113" s="36">
        <f>ROUNDDOWN($G113*$G115*$G116,2)</f>
        <v>0</v>
      </c>
      <c r="J113" s="37">
        <f t="shared" ref="J113:T113" si="92">ROUNDDOWN($G113*$G115*$G116,2)</f>
        <v>0</v>
      </c>
      <c r="K113" s="37">
        <f t="shared" si="92"/>
        <v>0</v>
      </c>
      <c r="L113" s="37">
        <f t="shared" si="92"/>
        <v>0</v>
      </c>
      <c r="M113" s="37">
        <f t="shared" si="92"/>
        <v>0</v>
      </c>
      <c r="N113" s="37">
        <f t="shared" si="92"/>
        <v>0</v>
      </c>
      <c r="O113" s="37">
        <f t="shared" si="92"/>
        <v>0</v>
      </c>
      <c r="P113" s="37">
        <f t="shared" si="92"/>
        <v>0</v>
      </c>
      <c r="Q113" s="37">
        <f t="shared" si="92"/>
        <v>0</v>
      </c>
      <c r="R113" s="37">
        <f t="shared" si="92"/>
        <v>0</v>
      </c>
      <c r="S113" s="37">
        <f t="shared" si="92"/>
        <v>0</v>
      </c>
      <c r="T113" s="38">
        <f t="shared" si="92"/>
        <v>0</v>
      </c>
      <c r="U113" s="43">
        <f t="shared" ref="U113:U114" si="93">SUM(I113:T113)</f>
        <v>0</v>
      </c>
      <c r="V113" s="112">
        <f t="shared" si="63"/>
        <v>0</v>
      </c>
      <c r="W113" s="10"/>
    </row>
    <row r="114" spans="2:23" ht="17.100000000000001" customHeight="1" x14ac:dyDescent="0.2">
      <c r="B114" s="156">
        <f>COUNTA(C$19:C114)</f>
        <v>10</v>
      </c>
      <c r="C114" s="158"/>
      <c r="D114" s="147"/>
      <c r="E114" s="92" t="s">
        <v>34</v>
      </c>
      <c r="F114" s="48"/>
      <c r="G114" s="49">
        <v>0</v>
      </c>
      <c r="H114" s="29" t="s">
        <v>30</v>
      </c>
      <c r="I114" s="103"/>
      <c r="J114" s="104"/>
      <c r="K114" s="105"/>
      <c r="L114" s="39">
        <v>898</v>
      </c>
      <c r="M114" s="45">
        <v>1998</v>
      </c>
      <c r="N114" s="45">
        <v>2094</v>
      </c>
      <c r="O114" s="39">
        <v>1381</v>
      </c>
      <c r="P114" s="105"/>
      <c r="Q114" s="105"/>
      <c r="R114" s="105"/>
      <c r="S114" s="105"/>
      <c r="T114" s="106"/>
      <c r="U114" s="31">
        <f t="shared" si="93"/>
        <v>6371</v>
      </c>
      <c r="V114" s="112">
        <f t="shared" si="63"/>
        <v>6371</v>
      </c>
      <c r="W114" s="10"/>
    </row>
    <row r="115" spans="2:23" ht="17.100000000000001" customHeight="1" x14ac:dyDescent="0.2">
      <c r="B115" s="156">
        <f>COUNTA(C$19:C115)</f>
        <v>10</v>
      </c>
      <c r="C115" s="158"/>
      <c r="D115" s="147"/>
      <c r="E115" s="119" t="s">
        <v>22</v>
      </c>
      <c r="F115" s="120"/>
      <c r="G115" s="28">
        <v>22</v>
      </c>
      <c r="H115" s="29" t="s">
        <v>31</v>
      </c>
      <c r="I115" s="44">
        <v>2262</v>
      </c>
      <c r="J115" s="45">
        <v>1778</v>
      </c>
      <c r="K115" s="45">
        <v>2158</v>
      </c>
      <c r="L115" s="45">
        <v>1105</v>
      </c>
      <c r="M115" s="104"/>
      <c r="N115" s="104"/>
      <c r="O115" s="45">
        <v>898</v>
      </c>
      <c r="P115" s="45">
        <v>2117</v>
      </c>
      <c r="Q115" s="45">
        <v>1886</v>
      </c>
      <c r="R115" s="45">
        <v>2419</v>
      </c>
      <c r="S115" s="45">
        <v>2025</v>
      </c>
      <c r="T115" s="46">
        <v>1886</v>
      </c>
      <c r="U115" s="31">
        <f t="shared" ref="U115:U118" si="94">SUM(I115:T115)</f>
        <v>18534</v>
      </c>
      <c r="V115" s="112">
        <f t="shared" si="63"/>
        <v>14494</v>
      </c>
      <c r="W115" s="10"/>
    </row>
    <row r="116" spans="2:23" ht="17.100000000000001" customHeight="1" x14ac:dyDescent="0.2">
      <c r="B116" s="156">
        <f>COUNTA(C$19:C116)</f>
        <v>10</v>
      </c>
      <c r="C116" s="158"/>
      <c r="D116" s="147"/>
      <c r="E116" s="92" t="s">
        <v>23</v>
      </c>
      <c r="F116" s="93">
        <v>0.9</v>
      </c>
      <c r="G116" s="109">
        <f>ROUND(1-(F116-0.85),2)</f>
        <v>0.95</v>
      </c>
      <c r="H116" s="29" t="s">
        <v>32</v>
      </c>
      <c r="I116" s="44">
        <f>SUM(I114:I115)</f>
        <v>2262</v>
      </c>
      <c r="J116" s="45">
        <f t="shared" ref="J116:T116" si="95">SUM(J114:J115)</f>
        <v>1778</v>
      </c>
      <c r="K116" s="45">
        <f t="shared" si="95"/>
        <v>2158</v>
      </c>
      <c r="L116" s="45">
        <f t="shared" si="95"/>
        <v>2003</v>
      </c>
      <c r="M116" s="45">
        <f t="shared" si="95"/>
        <v>1998</v>
      </c>
      <c r="N116" s="45">
        <f t="shared" si="95"/>
        <v>2094</v>
      </c>
      <c r="O116" s="45">
        <f t="shared" si="95"/>
        <v>2279</v>
      </c>
      <c r="P116" s="45">
        <f t="shared" si="95"/>
        <v>2117</v>
      </c>
      <c r="Q116" s="45">
        <f t="shared" si="95"/>
        <v>1886</v>
      </c>
      <c r="R116" s="45">
        <f t="shared" si="95"/>
        <v>2419</v>
      </c>
      <c r="S116" s="45">
        <f t="shared" si="95"/>
        <v>2025</v>
      </c>
      <c r="T116" s="46">
        <f t="shared" si="95"/>
        <v>1886</v>
      </c>
      <c r="U116" s="47">
        <f t="shared" si="94"/>
        <v>24905</v>
      </c>
      <c r="V116" s="112">
        <f t="shared" si="63"/>
        <v>20865</v>
      </c>
      <c r="W116" s="10"/>
    </row>
    <row r="117" spans="2:23" ht="17.100000000000001" customHeight="1" x14ac:dyDescent="0.2">
      <c r="B117" s="156">
        <f>COUNTA(C$19:C117)</f>
        <v>10</v>
      </c>
      <c r="C117" s="158"/>
      <c r="D117" s="147"/>
      <c r="E117" s="149" t="s">
        <v>27</v>
      </c>
      <c r="F117" s="94" t="s">
        <v>25</v>
      </c>
      <c r="G117" s="51"/>
      <c r="H117" s="29" t="s">
        <v>26</v>
      </c>
      <c r="I117" s="98">
        <f>ROUNDDOWN($G117*I114+$G118*I115,2)</f>
        <v>0</v>
      </c>
      <c r="J117" s="40">
        <f t="shared" ref="J117:T117" si="96">ROUNDDOWN($G117*J114+$G118*J115,2)</f>
        <v>0</v>
      </c>
      <c r="K117" s="40">
        <f t="shared" si="96"/>
        <v>0</v>
      </c>
      <c r="L117" s="40">
        <f t="shared" si="96"/>
        <v>0</v>
      </c>
      <c r="M117" s="40">
        <f t="shared" si="96"/>
        <v>0</v>
      </c>
      <c r="N117" s="40">
        <f t="shared" si="96"/>
        <v>0</v>
      </c>
      <c r="O117" s="40">
        <f t="shared" si="96"/>
        <v>0</v>
      </c>
      <c r="P117" s="40">
        <f t="shared" si="96"/>
        <v>0</v>
      </c>
      <c r="Q117" s="40">
        <f t="shared" si="96"/>
        <v>0</v>
      </c>
      <c r="R117" s="40">
        <f t="shared" si="96"/>
        <v>0</v>
      </c>
      <c r="S117" s="40">
        <f t="shared" si="96"/>
        <v>0</v>
      </c>
      <c r="T117" s="99">
        <f t="shared" si="96"/>
        <v>0</v>
      </c>
      <c r="U117" s="32">
        <f t="shared" si="94"/>
        <v>0</v>
      </c>
      <c r="V117" s="112">
        <f t="shared" si="63"/>
        <v>0</v>
      </c>
      <c r="W117" s="10"/>
    </row>
    <row r="118" spans="2:23" ht="17.100000000000001" customHeight="1" x14ac:dyDescent="0.2">
      <c r="B118" s="156">
        <f>COUNTA(C$19:C118)</f>
        <v>10</v>
      </c>
      <c r="C118" s="158"/>
      <c r="D118" s="148"/>
      <c r="E118" s="150"/>
      <c r="F118" s="95" t="s">
        <v>24</v>
      </c>
      <c r="G118" s="52"/>
      <c r="H118" s="33" t="s">
        <v>20</v>
      </c>
      <c r="I118" s="107">
        <f>INT(SUM(I113,I117))</f>
        <v>0</v>
      </c>
      <c r="J118" s="41">
        <f t="shared" ref="J118:T118" si="97">INT(SUM(J113,J117))</f>
        <v>0</v>
      </c>
      <c r="K118" s="41">
        <f t="shared" si="97"/>
        <v>0</v>
      </c>
      <c r="L118" s="41">
        <f t="shared" si="97"/>
        <v>0</v>
      </c>
      <c r="M118" s="41">
        <f t="shared" si="97"/>
        <v>0</v>
      </c>
      <c r="N118" s="41">
        <f t="shared" si="97"/>
        <v>0</v>
      </c>
      <c r="O118" s="41">
        <f t="shared" si="97"/>
        <v>0</v>
      </c>
      <c r="P118" s="41">
        <f t="shared" si="97"/>
        <v>0</v>
      </c>
      <c r="Q118" s="41">
        <f t="shared" si="97"/>
        <v>0</v>
      </c>
      <c r="R118" s="41">
        <f t="shared" si="97"/>
        <v>0</v>
      </c>
      <c r="S118" s="41">
        <f t="shared" si="97"/>
        <v>0</v>
      </c>
      <c r="T118" s="108">
        <f t="shared" si="97"/>
        <v>0</v>
      </c>
      <c r="U118" s="34">
        <f t="shared" si="94"/>
        <v>0</v>
      </c>
      <c r="V118" s="112">
        <f t="shared" si="63"/>
        <v>0</v>
      </c>
      <c r="W118" s="10"/>
    </row>
    <row r="119" spans="2:23" ht="17.100000000000001" customHeight="1" x14ac:dyDescent="0.2">
      <c r="B119" s="156">
        <f>COUNTA(C$19:C119)</f>
        <v>10</v>
      </c>
      <c r="C119" s="160"/>
      <c r="D119" s="157" t="s">
        <v>35</v>
      </c>
      <c r="E119" s="117" t="s">
        <v>41</v>
      </c>
      <c r="F119" s="118"/>
      <c r="G119" s="53"/>
      <c r="H119" s="35" t="s">
        <v>19</v>
      </c>
      <c r="I119" s="36">
        <f t="shared" ref="I119:T119" si="98">$G119</f>
        <v>0</v>
      </c>
      <c r="J119" s="37">
        <f t="shared" si="98"/>
        <v>0</v>
      </c>
      <c r="K119" s="37">
        <f t="shared" si="98"/>
        <v>0</v>
      </c>
      <c r="L119" s="37">
        <f t="shared" si="98"/>
        <v>0</v>
      </c>
      <c r="M119" s="37">
        <f t="shared" si="98"/>
        <v>0</v>
      </c>
      <c r="N119" s="37">
        <f t="shared" si="98"/>
        <v>0</v>
      </c>
      <c r="O119" s="37">
        <f t="shared" si="98"/>
        <v>0</v>
      </c>
      <c r="P119" s="37">
        <f t="shared" si="98"/>
        <v>0</v>
      </c>
      <c r="Q119" s="37">
        <f t="shared" si="98"/>
        <v>0</v>
      </c>
      <c r="R119" s="37">
        <f t="shared" si="98"/>
        <v>0</v>
      </c>
      <c r="S119" s="37">
        <f t="shared" si="98"/>
        <v>0</v>
      </c>
      <c r="T119" s="38">
        <f t="shared" si="98"/>
        <v>0</v>
      </c>
      <c r="U119" s="43">
        <f t="shared" ref="U119:U120" si="99">SUM(I119:T119)</f>
        <v>0</v>
      </c>
      <c r="V119" s="112">
        <f t="shared" si="63"/>
        <v>0</v>
      </c>
      <c r="W119" s="10"/>
    </row>
    <row r="120" spans="2:23" ht="17.100000000000001" customHeight="1" x14ac:dyDescent="0.2">
      <c r="B120" s="156">
        <f>COUNTA(C$19:C120)</f>
        <v>10</v>
      </c>
      <c r="C120" s="160"/>
      <c r="D120" s="158"/>
      <c r="E120" s="119" t="s">
        <v>142</v>
      </c>
      <c r="F120" s="120"/>
      <c r="G120" s="28">
        <v>30</v>
      </c>
      <c r="H120" s="29" t="s">
        <v>32</v>
      </c>
      <c r="I120" s="44">
        <v>7</v>
      </c>
      <c r="J120" s="45">
        <v>1</v>
      </c>
      <c r="K120" s="45">
        <v>23</v>
      </c>
      <c r="L120" s="45">
        <v>26</v>
      </c>
      <c r="M120" s="45">
        <v>29</v>
      </c>
      <c r="N120" s="45">
        <v>136</v>
      </c>
      <c r="O120" s="45">
        <v>139</v>
      </c>
      <c r="P120" s="45">
        <v>0</v>
      </c>
      <c r="Q120" s="45">
        <v>29</v>
      </c>
      <c r="R120" s="45">
        <v>29</v>
      </c>
      <c r="S120" s="45">
        <v>97</v>
      </c>
      <c r="T120" s="46">
        <v>4</v>
      </c>
      <c r="U120" s="47">
        <f t="shared" si="99"/>
        <v>520</v>
      </c>
      <c r="V120" s="112">
        <f t="shared" si="63"/>
        <v>512</v>
      </c>
      <c r="W120" s="10"/>
    </row>
    <row r="121" spans="2:23" ht="17.100000000000001" customHeight="1" x14ac:dyDescent="0.2">
      <c r="B121" s="156">
        <f>COUNTA(C$19:C121)</f>
        <v>10</v>
      </c>
      <c r="C121" s="160"/>
      <c r="D121" s="158"/>
      <c r="E121" s="121" t="s">
        <v>37</v>
      </c>
      <c r="F121" s="89" t="s">
        <v>38</v>
      </c>
      <c r="G121" s="54"/>
      <c r="H121" s="29" t="s">
        <v>26</v>
      </c>
      <c r="I121" s="98">
        <f t="shared" ref="I121:T121" si="100">ROUNDDOWN(IF(I120&gt;120,IF(I120&gt;300,120*$G121+180*$G122+(I120-300)*$G123,120*$G121+(I120-120)*$G122),I120*$G121),2)</f>
        <v>0</v>
      </c>
      <c r="J121" s="40">
        <f t="shared" si="100"/>
        <v>0</v>
      </c>
      <c r="K121" s="40">
        <f t="shared" si="100"/>
        <v>0</v>
      </c>
      <c r="L121" s="40">
        <f t="shared" si="100"/>
        <v>0</v>
      </c>
      <c r="M121" s="40">
        <f t="shared" si="100"/>
        <v>0</v>
      </c>
      <c r="N121" s="40">
        <f t="shared" si="100"/>
        <v>0</v>
      </c>
      <c r="O121" s="40">
        <f t="shared" si="100"/>
        <v>0</v>
      </c>
      <c r="P121" s="40">
        <f t="shared" si="100"/>
        <v>0</v>
      </c>
      <c r="Q121" s="40">
        <f t="shared" si="100"/>
        <v>0</v>
      </c>
      <c r="R121" s="40">
        <f t="shared" si="100"/>
        <v>0</v>
      </c>
      <c r="S121" s="40">
        <f t="shared" si="100"/>
        <v>0</v>
      </c>
      <c r="T121" s="99">
        <f t="shared" si="100"/>
        <v>0</v>
      </c>
      <c r="U121" s="32">
        <f>SUM(I121:T121)</f>
        <v>0</v>
      </c>
      <c r="V121" s="112">
        <f t="shared" si="63"/>
        <v>0</v>
      </c>
      <c r="W121" s="10"/>
    </row>
    <row r="122" spans="2:23" ht="17.100000000000001" customHeight="1" x14ac:dyDescent="0.2">
      <c r="B122" s="156">
        <f>COUNTA(C$19:C122)</f>
        <v>10</v>
      </c>
      <c r="C122" s="160"/>
      <c r="D122" s="158"/>
      <c r="E122" s="121"/>
      <c r="F122" s="90" t="s">
        <v>39</v>
      </c>
      <c r="G122" s="51"/>
      <c r="H122" s="55" t="s">
        <v>20</v>
      </c>
      <c r="I122" s="44">
        <f>INT(SUM(I119,I121))</f>
        <v>0</v>
      </c>
      <c r="J122" s="56">
        <f>INT(SUM(J119,J121))</f>
        <v>0</v>
      </c>
      <c r="K122" s="56">
        <f t="shared" ref="K122:T122" si="101">INT(SUM(K119,K121))</f>
        <v>0</v>
      </c>
      <c r="L122" s="56">
        <f t="shared" si="101"/>
        <v>0</v>
      </c>
      <c r="M122" s="56">
        <f t="shared" si="101"/>
        <v>0</v>
      </c>
      <c r="N122" s="56">
        <f t="shared" si="101"/>
        <v>0</v>
      </c>
      <c r="O122" s="56">
        <f t="shared" si="101"/>
        <v>0</v>
      </c>
      <c r="P122" s="56">
        <f t="shared" si="101"/>
        <v>0</v>
      </c>
      <c r="Q122" s="56">
        <f t="shared" si="101"/>
        <v>0</v>
      </c>
      <c r="R122" s="56">
        <f t="shared" si="101"/>
        <v>0</v>
      </c>
      <c r="S122" s="56">
        <f t="shared" si="101"/>
        <v>0</v>
      </c>
      <c r="T122" s="100">
        <f t="shared" si="101"/>
        <v>0</v>
      </c>
      <c r="U122" s="57">
        <f t="shared" ref="U122" si="102">SUM(I122:T122)</f>
        <v>0</v>
      </c>
      <c r="V122" s="112">
        <f t="shared" si="63"/>
        <v>0</v>
      </c>
      <c r="W122" s="10"/>
    </row>
    <row r="123" spans="2:23" ht="17.100000000000001" customHeight="1" x14ac:dyDescent="0.2">
      <c r="B123" s="152">
        <f>COUNTA(C$19:C123)</f>
        <v>10</v>
      </c>
      <c r="C123" s="161"/>
      <c r="D123" s="159"/>
      <c r="E123" s="122"/>
      <c r="F123" s="91" t="s">
        <v>40</v>
      </c>
      <c r="G123" s="52"/>
      <c r="H123" s="58"/>
      <c r="I123" s="101"/>
      <c r="J123" s="59"/>
      <c r="K123" s="59"/>
      <c r="L123" s="59"/>
      <c r="M123" s="59"/>
      <c r="N123" s="59"/>
      <c r="O123" s="59"/>
      <c r="P123" s="59"/>
      <c r="Q123" s="59"/>
      <c r="R123" s="59"/>
      <c r="S123" s="59"/>
      <c r="T123" s="102"/>
      <c r="U123" s="60"/>
      <c r="V123" s="112">
        <f t="shared" si="63"/>
        <v>0</v>
      </c>
      <c r="W123" s="10"/>
    </row>
    <row r="124" spans="2:23" ht="17.100000000000001" customHeight="1" x14ac:dyDescent="0.2">
      <c r="B124" s="151">
        <f>COUNTA(C$19:C124)</f>
        <v>11</v>
      </c>
      <c r="C124" s="157" t="s">
        <v>51</v>
      </c>
      <c r="D124" s="146" t="s">
        <v>33</v>
      </c>
      <c r="E124" s="117" t="s">
        <v>21</v>
      </c>
      <c r="F124" s="118"/>
      <c r="G124" s="53"/>
      <c r="H124" s="35" t="s">
        <v>19</v>
      </c>
      <c r="I124" s="36">
        <f>ROUNDDOWN($G124*$G126*$G127,2)</f>
        <v>0</v>
      </c>
      <c r="J124" s="37">
        <f t="shared" ref="J124:T124" si="103">ROUNDDOWN($G124*$G126*$G127,2)</f>
        <v>0</v>
      </c>
      <c r="K124" s="37">
        <f t="shared" si="103"/>
        <v>0</v>
      </c>
      <c r="L124" s="37">
        <f t="shared" si="103"/>
        <v>0</v>
      </c>
      <c r="M124" s="37">
        <f t="shared" si="103"/>
        <v>0</v>
      </c>
      <c r="N124" s="37">
        <f t="shared" si="103"/>
        <v>0</v>
      </c>
      <c r="O124" s="37">
        <f t="shared" si="103"/>
        <v>0</v>
      </c>
      <c r="P124" s="37">
        <f t="shared" si="103"/>
        <v>0</v>
      </c>
      <c r="Q124" s="37">
        <f t="shared" si="103"/>
        <v>0</v>
      </c>
      <c r="R124" s="37">
        <f t="shared" si="103"/>
        <v>0</v>
      </c>
      <c r="S124" s="37">
        <f t="shared" si="103"/>
        <v>0</v>
      </c>
      <c r="T124" s="38">
        <f t="shared" si="103"/>
        <v>0</v>
      </c>
      <c r="U124" s="43">
        <f t="shared" ref="U124:U125" si="104">SUM(I124:T124)</f>
        <v>0</v>
      </c>
      <c r="V124" s="112">
        <f t="shared" si="63"/>
        <v>0</v>
      </c>
      <c r="W124" s="10"/>
    </row>
    <row r="125" spans="2:23" ht="17.100000000000001" customHeight="1" x14ac:dyDescent="0.2">
      <c r="B125" s="156">
        <f>COUNTA(C$19:C125)</f>
        <v>11</v>
      </c>
      <c r="C125" s="158"/>
      <c r="D125" s="147"/>
      <c r="E125" s="92" t="s">
        <v>34</v>
      </c>
      <c r="F125" s="48"/>
      <c r="G125" s="49">
        <v>0</v>
      </c>
      <c r="H125" s="29" t="s">
        <v>30</v>
      </c>
      <c r="I125" s="103"/>
      <c r="J125" s="104"/>
      <c r="K125" s="105"/>
      <c r="L125" s="39">
        <v>479</v>
      </c>
      <c r="M125" s="45">
        <v>1092</v>
      </c>
      <c r="N125" s="45">
        <v>1208</v>
      </c>
      <c r="O125" s="39">
        <v>790</v>
      </c>
      <c r="P125" s="105"/>
      <c r="Q125" s="105"/>
      <c r="R125" s="105"/>
      <c r="S125" s="105"/>
      <c r="T125" s="106"/>
      <c r="U125" s="31">
        <f t="shared" si="104"/>
        <v>3569</v>
      </c>
      <c r="V125" s="112">
        <f t="shared" si="63"/>
        <v>3569</v>
      </c>
      <c r="W125" s="10"/>
    </row>
    <row r="126" spans="2:23" ht="17.100000000000001" customHeight="1" x14ac:dyDescent="0.2">
      <c r="B126" s="156">
        <f>COUNTA(C$19:C126)</f>
        <v>11</v>
      </c>
      <c r="C126" s="158"/>
      <c r="D126" s="147"/>
      <c r="E126" s="119" t="s">
        <v>22</v>
      </c>
      <c r="F126" s="120"/>
      <c r="G126" s="28">
        <v>9</v>
      </c>
      <c r="H126" s="29" t="s">
        <v>31</v>
      </c>
      <c r="I126" s="44">
        <v>1252</v>
      </c>
      <c r="J126" s="45">
        <v>1193</v>
      </c>
      <c r="K126" s="45">
        <v>1150</v>
      </c>
      <c r="L126" s="45">
        <v>590</v>
      </c>
      <c r="M126" s="104"/>
      <c r="N126" s="104"/>
      <c r="O126" s="45">
        <v>489</v>
      </c>
      <c r="P126" s="45">
        <v>1129</v>
      </c>
      <c r="Q126" s="45">
        <v>1027</v>
      </c>
      <c r="R126" s="45">
        <v>1280</v>
      </c>
      <c r="S126" s="45">
        <v>1074</v>
      </c>
      <c r="T126" s="46">
        <v>1027</v>
      </c>
      <c r="U126" s="31">
        <f t="shared" ref="U126:U129" si="105">SUM(I126:T126)</f>
        <v>10211</v>
      </c>
      <c r="V126" s="112">
        <f t="shared" si="63"/>
        <v>7766</v>
      </c>
      <c r="W126" s="10"/>
    </row>
    <row r="127" spans="2:23" ht="17.100000000000001" customHeight="1" x14ac:dyDescent="0.2">
      <c r="B127" s="156">
        <f>COUNTA(C$19:C127)</f>
        <v>11</v>
      </c>
      <c r="C127" s="158"/>
      <c r="D127" s="147"/>
      <c r="E127" s="92" t="s">
        <v>23</v>
      </c>
      <c r="F127" s="93">
        <v>0.9</v>
      </c>
      <c r="G127" s="109">
        <f>ROUND(1-(F127-0.85),2)</f>
        <v>0.95</v>
      </c>
      <c r="H127" s="29" t="s">
        <v>32</v>
      </c>
      <c r="I127" s="44">
        <f>SUM(I125:I126)</f>
        <v>1252</v>
      </c>
      <c r="J127" s="45">
        <f t="shared" ref="J127:T127" si="106">SUM(J125:J126)</f>
        <v>1193</v>
      </c>
      <c r="K127" s="45">
        <f t="shared" si="106"/>
        <v>1150</v>
      </c>
      <c r="L127" s="45">
        <f t="shared" si="106"/>
        <v>1069</v>
      </c>
      <c r="M127" s="45">
        <f t="shared" si="106"/>
        <v>1092</v>
      </c>
      <c r="N127" s="45">
        <f t="shared" si="106"/>
        <v>1208</v>
      </c>
      <c r="O127" s="45">
        <f t="shared" si="106"/>
        <v>1279</v>
      </c>
      <c r="P127" s="45">
        <f t="shared" si="106"/>
        <v>1129</v>
      </c>
      <c r="Q127" s="45">
        <f t="shared" si="106"/>
        <v>1027</v>
      </c>
      <c r="R127" s="45">
        <f t="shared" si="106"/>
        <v>1280</v>
      </c>
      <c r="S127" s="45">
        <f t="shared" si="106"/>
        <v>1074</v>
      </c>
      <c r="T127" s="46">
        <f t="shared" si="106"/>
        <v>1027</v>
      </c>
      <c r="U127" s="47">
        <f t="shared" si="105"/>
        <v>13780</v>
      </c>
      <c r="V127" s="112">
        <f t="shared" si="63"/>
        <v>11335</v>
      </c>
      <c r="W127" s="10"/>
    </row>
    <row r="128" spans="2:23" ht="17.100000000000001" customHeight="1" x14ac:dyDescent="0.2">
      <c r="B128" s="156">
        <f>COUNTA(C$19:C128)</f>
        <v>11</v>
      </c>
      <c r="C128" s="158"/>
      <c r="D128" s="147"/>
      <c r="E128" s="149" t="s">
        <v>27</v>
      </c>
      <c r="F128" s="94" t="s">
        <v>25</v>
      </c>
      <c r="G128" s="51"/>
      <c r="H128" s="29" t="s">
        <v>26</v>
      </c>
      <c r="I128" s="98">
        <f>ROUNDDOWN($G128*I125+$G129*I126,2)</f>
        <v>0</v>
      </c>
      <c r="J128" s="40">
        <f t="shared" ref="J128:T128" si="107">ROUNDDOWN($G128*J125+$G129*J126,2)</f>
        <v>0</v>
      </c>
      <c r="K128" s="40">
        <f t="shared" si="107"/>
        <v>0</v>
      </c>
      <c r="L128" s="40">
        <f t="shared" si="107"/>
        <v>0</v>
      </c>
      <c r="M128" s="40">
        <f t="shared" si="107"/>
        <v>0</v>
      </c>
      <c r="N128" s="40">
        <f t="shared" si="107"/>
        <v>0</v>
      </c>
      <c r="O128" s="40">
        <f t="shared" si="107"/>
        <v>0</v>
      </c>
      <c r="P128" s="40">
        <f t="shared" si="107"/>
        <v>0</v>
      </c>
      <c r="Q128" s="40">
        <f t="shared" si="107"/>
        <v>0</v>
      </c>
      <c r="R128" s="40">
        <f t="shared" si="107"/>
        <v>0</v>
      </c>
      <c r="S128" s="40">
        <f t="shared" si="107"/>
        <v>0</v>
      </c>
      <c r="T128" s="99">
        <f t="shared" si="107"/>
        <v>0</v>
      </c>
      <c r="U128" s="32">
        <f t="shared" si="105"/>
        <v>0</v>
      </c>
      <c r="V128" s="112">
        <f t="shared" si="63"/>
        <v>0</v>
      </c>
      <c r="W128" s="10"/>
    </row>
    <row r="129" spans="2:23" ht="17.100000000000001" customHeight="1" x14ac:dyDescent="0.2">
      <c r="B129" s="156">
        <f>COUNTA(C$19:C129)</f>
        <v>11</v>
      </c>
      <c r="C129" s="158"/>
      <c r="D129" s="148"/>
      <c r="E129" s="150"/>
      <c r="F129" s="95" t="s">
        <v>24</v>
      </c>
      <c r="G129" s="52"/>
      <c r="H129" s="33" t="s">
        <v>20</v>
      </c>
      <c r="I129" s="107">
        <f>INT(SUM(I124,I128))</f>
        <v>0</v>
      </c>
      <c r="J129" s="41">
        <f t="shared" ref="J129:T129" si="108">INT(SUM(J124,J128))</f>
        <v>0</v>
      </c>
      <c r="K129" s="41">
        <f t="shared" si="108"/>
        <v>0</v>
      </c>
      <c r="L129" s="41">
        <f t="shared" si="108"/>
        <v>0</v>
      </c>
      <c r="M129" s="41">
        <f t="shared" si="108"/>
        <v>0</v>
      </c>
      <c r="N129" s="41">
        <f t="shared" si="108"/>
        <v>0</v>
      </c>
      <c r="O129" s="41">
        <f t="shared" si="108"/>
        <v>0</v>
      </c>
      <c r="P129" s="41">
        <f t="shared" si="108"/>
        <v>0</v>
      </c>
      <c r="Q129" s="41">
        <f t="shared" si="108"/>
        <v>0</v>
      </c>
      <c r="R129" s="41">
        <f t="shared" si="108"/>
        <v>0</v>
      </c>
      <c r="S129" s="41">
        <f t="shared" si="108"/>
        <v>0</v>
      </c>
      <c r="T129" s="108">
        <f t="shared" si="108"/>
        <v>0</v>
      </c>
      <c r="U129" s="34">
        <f t="shared" si="105"/>
        <v>0</v>
      </c>
      <c r="V129" s="112">
        <f t="shared" si="63"/>
        <v>0</v>
      </c>
      <c r="W129" s="10"/>
    </row>
    <row r="130" spans="2:23" ht="17.100000000000001" customHeight="1" x14ac:dyDescent="0.2">
      <c r="B130" s="156">
        <f>COUNTA(C$19:C130)</f>
        <v>11</v>
      </c>
      <c r="C130" s="160"/>
      <c r="D130" s="157" t="s">
        <v>35</v>
      </c>
      <c r="E130" s="117" t="s">
        <v>41</v>
      </c>
      <c r="F130" s="118"/>
      <c r="G130" s="53"/>
      <c r="H130" s="35" t="s">
        <v>19</v>
      </c>
      <c r="I130" s="36">
        <f t="shared" ref="I130:T130" si="109">$G130</f>
        <v>0</v>
      </c>
      <c r="J130" s="37">
        <f t="shared" si="109"/>
        <v>0</v>
      </c>
      <c r="K130" s="37">
        <f t="shared" si="109"/>
        <v>0</v>
      </c>
      <c r="L130" s="37">
        <f t="shared" si="109"/>
        <v>0</v>
      </c>
      <c r="M130" s="37">
        <f t="shared" si="109"/>
        <v>0</v>
      </c>
      <c r="N130" s="37">
        <f t="shared" si="109"/>
        <v>0</v>
      </c>
      <c r="O130" s="37">
        <f t="shared" si="109"/>
        <v>0</v>
      </c>
      <c r="P130" s="37">
        <f t="shared" si="109"/>
        <v>0</v>
      </c>
      <c r="Q130" s="37">
        <f t="shared" si="109"/>
        <v>0</v>
      </c>
      <c r="R130" s="37">
        <f t="shared" si="109"/>
        <v>0</v>
      </c>
      <c r="S130" s="37">
        <f t="shared" si="109"/>
        <v>0</v>
      </c>
      <c r="T130" s="38">
        <f t="shared" si="109"/>
        <v>0</v>
      </c>
      <c r="U130" s="43">
        <f t="shared" ref="U130:U131" si="110">SUM(I130:T130)</f>
        <v>0</v>
      </c>
      <c r="V130" s="112">
        <f t="shared" si="63"/>
        <v>0</v>
      </c>
      <c r="W130" s="10"/>
    </row>
    <row r="131" spans="2:23" ht="17.100000000000001" customHeight="1" x14ac:dyDescent="0.2">
      <c r="B131" s="156">
        <f>COUNTA(C$19:C131)</f>
        <v>11</v>
      </c>
      <c r="C131" s="160"/>
      <c r="D131" s="158"/>
      <c r="E131" s="119" t="s">
        <v>142</v>
      </c>
      <c r="F131" s="120"/>
      <c r="G131" s="28">
        <v>30</v>
      </c>
      <c r="H131" s="29" t="s">
        <v>32</v>
      </c>
      <c r="I131" s="44">
        <v>87</v>
      </c>
      <c r="J131" s="45">
        <v>90</v>
      </c>
      <c r="K131" s="45">
        <v>160</v>
      </c>
      <c r="L131" s="45">
        <v>268</v>
      </c>
      <c r="M131" s="45">
        <v>378</v>
      </c>
      <c r="N131" s="45">
        <v>501</v>
      </c>
      <c r="O131" s="45">
        <v>210</v>
      </c>
      <c r="P131" s="45">
        <v>84</v>
      </c>
      <c r="Q131" s="45">
        <v>79</v>
      </c>
      <c r="R131" s="45">
        <v>169</v>
      </c>
      <c r="S131" s="45">
        <v>162</v>
      </c>
      <c r="T131" s="46">
        <v>82</v>
      </c>
      <c r="U131" s="47">
        <f t="shared" si="110"/>
        <v>2270</v>
      </c>
      <c r="V131" s="112">
        <f t="shared" si="63"/>
        <v>2093</v>
      </c>
      <c r="W131" s="10"/>
    </row>
    <row r="132" spans="2:23" ht="17.100000000000001" customHeight="1" x14ac:dyDescent="0.2">
      <c r="B132" s="156">
        <f>COUNTA(C$19:C132)</f>
        <v>11</v>
      </c>
      <c r="C132" s="160"/>
      <c r="D132" s="158"/>
      <c r="E132" s="121" t="s">
        <v>37</v>
      </c>
      <c r="F132" s="89" t="s">
        <v>38</v>
      </c>
      <c r="G132" s="54"/>
      <c r="H132" s="29" t="s">
        <v>26</v>
      </c>
      <c r="I132" s="98">
        <f t="shared" ref="I132:T132" si="111">ROUNDDOWN(IF(I131&gt;120,IF(I131&gt;300,120*$G132+180*$G133+(I131-300)*$G134,120*$G132+(I131-120)*$G133),I131*$G132),2)</f>
        <v>0</v>
      </c>
      <c r="J132" s="40">
        <f t="shared" si="111"/>
        <v>0</v>
      </c>
      <c r="K132" s="40">
        <f t="shared" si="111"/>
        <v>0</v>
      </c>
      <c r="L132" s="40">
        <f t="shared" si="111"/>
        <v>0</v>
      </c>
      <c r="M132" s="40">
        <f t="shared" si="111"/>
        <v>0</v>
      </c>
      <c r="N132" s="40">
        <f t="shared" si="111"/>
        <v>0</v>
      </c>
      <c r="O132" s="40">
        <f t="shared" si="111"/>
        <v>0</v>
      </c>
      <c r="P132" s="40">
        <f t="shared" si="111"/>
        <v>0</v>
      </c>
      <c r="Q132" s="40">
        <f t="shared" si="111"/>
        <v>0</v>
      </c>
      <c r="R132" s="40">
        <f t="shared" si="111"/>
        <v>0</v>
      </c>
      <c r="S132" s="40">
        <f t="shared" si="111"/>
        <v>0</v>
      </c>
      <c r="T132" s="99">
        <f t="shared" si="111"/>
        <v>0</v>
      </c>
      <c r="U132" s="32">
        <f>SUM(I132:T132)</f>
        <v>0</v>
      </c>
      <c r="V132" s="112">
        <f t="shared" si="63"/>
        <v>0</v>
      </c>
      <c r="W132" s="10"/>
    </row>
    <row r="133" spans="2:23" ht="17.100000000000001" customHeight="1" x14ac:dyDescent="0.2">
      <c r="B133" s="156">
        <f>COUNTA(C$19:C133)</f>
        <v>11</v>
      </c>
      <c r="C133" s="160"/>
      <c r="D133" s="158"/>
      <c r="E133" s="121"/>
      <c r="F133" s="90" t="s">
        <v>39</v>
      </c>
      <c r="G133" s="51"/>
      <c r="H133" s="55" t="s">
        <v>20</v>
      </c>
      <c r="I133" s="44">
        <f>INT(SUM(I130,I132))</f>
        <v>0</v>
      </c>
      <c r="J133" s="56">
        <f>INT(SUM(J130,J132))</f>
        <v>0</v>
      </c>
      <c r="K133" s="56">
        <f t="shared" ref="K133:T133" si="112">INT(SUM(K130,K132))</f>
        <v>0</v>
      </c>
      <c r="L133" s="56">
        <f t="shared" si="112"/>
        <v>0</v>
      </c>
      <c r="M133" s="56">
        <f t="shared" si="112"/>
        <v>0</v>
      </c>
      <c r="N133" s="56">
        <f t="shared" si="112"/>
        <v>0</v>
      </c>
      <c r="O133" s="56">
        <f t="shared" si="112"/>
        <v>0</v>
      </c>
      <c r="P133" s="56">
        <f t="shared" si="112"/>
        <v>0</v>
      </c>
      <c r="Q133" s="56">
        <f t="shared" si="112"/>
        <v>0</v>
      </c>
      <c r="R133" s="56">
        <f t="shared" si="112"/>
        <v>0</v>
      </c>
      <c r="S133" s="56">
        <f t="shared" si="112"/>
        <v>0</v>
      </c>
      <c r="T133" s="100">
        <f t="shared" si="112"/>
        <v>0</v>
      </c>
      <c r="U133" s="57">
        <f t="shared" ref="U133" si="113">SUM(I133:T133)</f>
        <v>0</v>
      </c>
      <c r="V133" s="112">
        <f t="shared" si="63"/>
        <v>0</v>
      </c>
      <c r="W133" s="10"/>
    </row>
    <row r="134" spans="2:23" ht="17.100000000000001" customHeight="1" x14ac:dyDescent="0.2">
      <c r="B134" s="152">
        <f>COUNTA(C$19:C134)</f>
        <v>11</v>
      </c>
      <c r="C134" s="161"/>
      <c r="D134" s="159"/>
      <c r="E134" s="122"/>
      <c r="F134" s="91" t="s">
        <v>40</v>
      </c>
      <c r="G134" s="52"/>
      <c r="H134" s="58"/>
      <c r="I134" s="101"/>
      <c r="J134" s="59"/>
      <c r="K134" s="59"/>
      <c r="L134" s="59"/>
      <c r="M134" s="59"/>
      <c r="N134" s="59"/>
      <c r="O134" s="59"/>
      <c r="P134" s="59"/>
      <c r="Q134" s="59"/>
      <c r="R134" s="59"/>
      <c r="S134" s="59"/>
      <c r="T134" s="102"/>
      <c r="U134" s="60"/>
      <c r="V134" s="112">
        <f t="shared" si="63"/>
        <v>0</v>
      </c>
      <c r="W134" s="10"/>
    </row>
    <row r="135" spans="2:23" ht="17.100000000000001" customHeight="1" x14ac:dyDescent="0.2">
      <c r="B135" s="151">
        <f>COUNTA(C$19:C135)</f>
        <v>12</v>
      </c>
      <c r="C135" s="157" t="s">
        <v>52</v>
      </c>
      <c r="D135" s="146" t="s">
        <v>33</v>
      </c>
      <c r="E135" s="117" t="s">
        <v>21</v>
      </c>
      <c r="F135" s="118"/>
      <c r="G135" s="53"/>
      <c r="H135" s="35" t="s">
        <v>19</v>
      </c>
      <c r="I135" s="36">
        <f>ROUNDDOWN($G135*$G137*$G138,2)</f>
        <v>0</v>
      </c>
      <c r="J135" s="37">
        <f t="shared" ref="J135:T135" si="114">ROUNDDOWN($G135*$G137*$G138,2)</f>
        <v>0</v>
      </c>
      <c r="K135" s="37">
        <f t="shared" si="114"/>
        <v>0</v>
      </c>
      <c r="L135" s="37">
        <f t="shared" si="114"/>
        <v>0</v>
      </c>
      <c r="M135" s="37">
        <f t="shared" si="114"/>
        <v>0</v>
      </c>
      <c r="N135" s="37">
        <f t="shared" si="114"/>
        <v>0</v>
      </c>
      <c r="O135" s="37">
        <f t="shared" si="114"/>
        <v>0</v>
      </c>
      <c r="P135" s="37">
        <f t="shared" si="114"/>
        <v>0</v>
      </c>
      <c r="Q135" s="37">
        <f t="shared" si="114"/>
        <v>0</v>
      </c>
      <c r="R135" s="37">
        <f t="shared" si="114"/>
        <v>0</v>
      </c>
      <c r="S135" s="37">
        <f t="shared" si="114"/>
        <v>0</v>
      </c>
      <c r="T135" s="38">
        <f t="shared" si="114"/>
        <v>0</v>
      </c>
      <c r="U135" s="43">
        <f t="shared" ref="U135:U136" si="115">SUM(I135:T135)</f>
        <v>0</v>
      </c>
      <c r="V135" s="112">
        <f t="shared" si="63"/>
        <v>0</v>
      </c>
      <c r="W135" s="10"/>
    </row>
    <row r="136" spans="2:23" ht="17.100000000000001" customHeight="1" x14ac:dyDescent="0.2">
      <c r="B136" s="156">
        <f>COUNTA(C$19:C136)</f>
        <v>12</v>
      </c>
      <c r="C136" s="158"/>
      <c r="D136" s="147"/>
      <c r="E136" s="92" t="s">
        <v>34</v>
      </c>
      <c r="F136" s="48"/>
      <c r="G136" s="49">
        <v>0</v>
      </c>
      <c r="H136" s="29" t="s">
        <v>30</v>
      </c>
      <c r="I136" s="103"/>
      <c r="J136" s="104"/>
      <c r="K136" s="105"/>
      <c r="L136" s="39">
        <v>591</v>
      </c>
      <c r="M136" s="45">
        <v>1299</v>
      </c>
      <c r="N136" s="45">
        <v>1427</v>
      </c>
      <c r="O136" s="39">
        <v>943</v>
      </c>
      <c r="P136" s="105"/>
      <c r="Q136" s="105"/>
      <c r="R136" s="105"/>
      <c r="S136" s="105"/>
      <c r="T136" s="106"/>
      <c r="U136" s="31">
        <f t="shared" si="115"/>
        <v>4260</v>
      </c>
      <c r="V136" s="112">
        <f t="shared" si="63"/>
        <v>4260</v>
      </c>
      <c r="W136" s="10"/>
    </row>
    <row r="137" spans="2:23" ht="17.100000000000001" customHeight="1" x14ac:dyDescent="0.2">
      <c r="B137" s="156">
        <f>COUNTA(C$19:C137)</f>
        <v>12</v>
      </c>
      <c r="C137" s="158"/>
      <c r="D137" s="147"/>
      <c r="E137" s="119" t="s">
        <v>22</v>
      </c>
      <c r="F137" s="120"/>
      <c r="G137" s="28">
        <v>5</v>
      </c>
      <c r="H137" s="29" t="s">
        <v>31</v>
      </c>
      <c r="I137" s="44">
        <v>1433</v>
      </c>
      <c r="J137" s="45">
        <v>1341</v>
      </c>
      <c r="K137" s="45">
        <v>1372</v>
      </c>
      <c r="L137" s="45">
        <v>727</v>
      </c>
      <c r="M137" s="104"/>
      <c r="N137" s="104"/>
      <c r="O137" s="45">
        <v>608</v>
      </c>
      <c r="P137" s="45">
        <v>1341</v>
      </c>
      <c r="Q137" s="45">
        <v>1217</v>
      </c>
      <c r="R137" s="45">
        <v>1479</v>
      </c>
      <c r="S137" s="45">
        <v>1258</v>
      </c>
      <c r="T137" s="46">
        <v>1214</v>
      </c>
      <c r="U137" s="31">
        <f t="shared" ref="U137:U149" si="116">SUM(I137:T137)</f>
        <v>11990</v>
      </c>
      <c r="V137" s="112">
        <f t="shared" si="63"/>
        <v>9216</v>
      </c>
      <c r="W137" s="10"/>
    </row>
    <row r="138" spans="2:23" ht="17.100000000000001" customHeight="1" x14ac:dyDescent="0.2">
      <c r="B138" s="156">
        <f>COUNTA(C$19:C138)</f>
        <v>12</v>
      </c>
      <c r="C138" s="158"/>
      <c r="D138" s="147"/>
      <c r="E138" s="92" t="s">
        <v>23</v>
      </c>
      <c r="F138" s="93">
        <v>0.9</v>
      </c>
      <c r="G138" s="109">
        <f>ROUND(1-(F138-0.85),2)</f>
        <v>0.95</v>
      </c>
      <c r="H138" s="29" t="s">
        <v>32</v>
      </c>
      <c r="I138" s="44">
        <f>SUM(I136:I137)</f>
        <v>1433</v>
      </c>
      <c r="J138" s="45">
        <f t="shared" ref="J138:T138" si="117">SUM(J136:J137)</f>
        <v>1341</v>
      </c>
      <c r="K138" s="45">
        <f t="shared" si="117"/>
        <v>1372</v>
      </c>
      <c r="L138" s="45">
        <f t="shared" si="117"/>
        <v>1318</v>
      </c>
      <c r="M138" s="45">
        <f t="shared" si="117"/>
        <v>1299</v>
      </c>
      <c r="N138" s="45">
        <f t="shared" si="117"/>
        <v>1427</v>
      </c>
      <c r="O138" s="45">
        <f t="shared" si="117"/>
        <v>1551</v>
      </c>
      <c r="P138" s="45">
        <f t="shared" si="117"/>
        <v>1341</v>
      </c>
      <c r="Q138" s="45">
        <f t="shared" si="117"/>
        <v>1217</v>
      </c>
      <c r="R138" s="45">
        <f t="shared" si="117"/>
        <v>1479</v>
      </c>
      <c r="S138" s="45">
        <f t="shared" si="117"/>
        <v>1258</v>
      </c>
      <c r="T138" s="46">
        <f t="shared" si="117"/>
        <v>1214</v>
      </c>
      <c r="U138" s="47">
        <f t="shared" si="116"/>
        <v>16250</v>
      </c>
      <c r="V138" s="112">
        <f t="shared" si="63"/>
        <v>13476</v>
      </c>
      <c r="W138" s="10"/>
    </row>
    <row r="139" spans="2:23" ht="17.100000000000001" customHeight="1" x14ac:dyDescent="0.2">
      <c r="B139" s="156">
        <f>COUNTA(C$19:C139)</f>
        <v>12</v>
      </c>
      <c r="C139" s="158"/>
      <c r="D139" s="147"/>
      <c r="E139" s="149" t="s">
        <v>27</v>
      </c>
      <c r="F139" s="94" t="s">
        <v>25</v>
      </c>
      <c r="G139" s="51"/>
      <c r="H139" s="29" t="s">
        <v>26</v>
      </c>
      <c r="I139" s="98">
        <f>ROUNDDOWN($G139*I136+$G140*I137,2)</f>
        <v>0</v>
      </c>
      <c r="J139" s="40">
        <f t="shared" ref="J139:T139" si="118">ROUNDDOWN($G139*J136+$G140*J137,2)</f>
        <v>0</v>
      </c>
      <c r="K139" s="40">
        <f t="shared" si="118"/>
        <v>0</v>
      </c>
      <c r="L139" s="40">
        <f t="shared" si="118"/>
        <v>0</v>
      </c>
      <c r="M139" s="40">
        <f t="shared" si="118"/>
        <v>0</v>
      </c>
      <c r="N139" s="40">
        <f t="shared" si="118"/>
        <v>0</v>
      </c>
      <c r="O139" s="40">
        <f t="shared" si="118"/>
        <v>0</v>
      </c>
      <c r="P139" s="40">
        <f t="shared" si="118"/>
        <v>0</v>
      </c>
      <c r="Q139" s="40">
        <f t="shared" si="118"/>
        <v>0</v>
      </c>
      <c r="R139" s="40">
        <f t="shared" si="118"/>
        <v>0</v>
      </c>
      <c r="S139" s="40">
        <f t="shared" si="118"/>
        <v>0</v>
      </c>
      <c r="T139" s="99">
        <f t="shared" si="118"/>
        <v>0</v>
      </c>
      <c r="U139" s="32">
        <f t="shared" si="116"/>
        <v>0</v>
      </c>
      <c r="V139" s="112">
        <f t="shared" si="63"/>
        <v>0</v>
      </c>
      <c r="W139" s="10"/>
    </row>
    <row r="140" spans="2:23" ht="17.100000000000001" customHeight="1" x14ac:dyDescent="0.2">
      <c r="B140" s="156">
        <f>COUNTA(C$19:C140)</f>
        <v>12</v>
      </c>
      <c r="C140" s="158"/>
      <c r="D140" s="148"/>
      <c r="E140" s="150"/>
      <c r="F140" s="95" t="s">
        <v>24</v>
      </c>
      <c r="G140" s="52"/>
      <c r="H140" s="33" t="s">
        <v>20</v>
      </c>
      <c r="I140" s="107">
        <f>INT(SUM(I135,I139))</f>
        <v>0</v>
      </c>
      <c r="J140" s="41">
        <f t="shared" ref="J140:T140" si="119">INT(SUM(J135,J139))</f>
        <v>0</v>
      </c>
      <c r="K140" s="41">
        <f t="shared" si="119"/>
        <v>0</v>
      </c>
      <c r="L140" s="41">
        <f t="shared" si="119"/>
        <v>0</v>
      </c>
      <c r="M140" s="41">
        <f t="shared" si="119"/>
        <v>0</v>
      </c>
      <c r="N140" s="41">
        <f t="shared" si="119"/>
        <v>0</v>
      </c>
      <c r="O140" s="41">
        <f t="shared" si="119"/>
        <v>0</v>
      </c>
      <c r="P140" s="41">
        <f t="shared" si="119"/>
        <v>0</v>
      </c>
      <c r="Q140" s="41">
        <f t="shared" si="119"/>
        <v>0</v>
      </c>
      <c r="R140" s="41">
        <f t="shared" si="119"/>
        <v>0</v>
      </c>
      <c r="S140" s="41">
        <f t="shared" si="119"/>
        <v>0</v>
      </c>
      <c r="T140" s="108">
        <f t="shared" si="119"/>
        <v>0</v>
      </c>
      <c r="U140" s="34">
        <f t="shared" si="116"/>
        <v>0</v>
      </c>
      <c r="V140" s="112">
        <f t="shared" si="63"/>
        <v>0</v>
      </c>
      <c r="W140" s="10"/>
    </row>
    <row r="141" spans="2:23" ht="17.100000000000001" customHeight="1" x14ac:dyDescent="0.2">
      <c r="B141" s="156">
        <f>COUNTA(C$19:C141)</f>
        <v>12</v>
      </c>
      <c r="C141" s="160"/>
      <c r="D141" s="157" t="s">
        <v>35</v>
      </c>
      <c r="E141" s="117" t="s">
        <v>41</v>
      </c>
      <c r="F141" s="118"/>
      <c r="G141" s="53"/>
      <c r="H141" s="35" t="s">
        <v>19</v>
      </c>
      <c r="I141" s="36">
        <f t="shared" ref="I141:T141" si="120">$G141</f>
        <v>0</v>
      </c>
      <c r="J141" s="37">
        <f t="shared" si="120"/>
        <v>0</v>
      </c>
      <c r="K141" s="37">
        <f t="shared" si="120"/>
        <v>0</v>
      </c>
      <c r="L141" s="37">
        <f t="shared" si="120"/>
        <v>0</v>
      </c>
      <c r="M141" s="37">
        <f t="shared" si="120"/>
        <v>0</v>
      </c>
      <c r="N141" s="37">
        <f t="shared" si="120"/>
        <v>0</v>
      </c>
      <c r="O141" s="37">
        <f t="shared" si="120"/>
        <v>0</v>
      </c>
      <c r="P141" s="37">
        <f t="shared" si="120"/>
        <v>0</v>
      </c>
      <c r="Q141" s="37">
        <f t="shared" si="120"/>
        <v>0</v>
      </c>
      <c r="R141" s="37">
        <f t="shared" si="120"/>
        <v>0</v>
      </c>
      <c r="S141" s="37">
        <f t="shared" si="120"/>
        <v>0</v>
      </c>
      <c r="T141" s="38">
        <f t="shared" si="120"/>
        <v>0</v>
      </c>
      <c r="U141" s="43">
        <f t="shared" ref="U141:U142" si="121">SUM(I141:T141)</f>
        <v>0</v>
      </c>
      <c r="V141" s="112">
        <f t="shared" si="63"/>
        <v>0</v>
      </c>
      <c r="W141" s="10"/>
    </row>
    <row r="142" spans="2:23" ht="17.100000000000001" customHeight="1" x14ac:dyDescent="0.2">
      <c r="B142" s="156">
        <f>COUNTA(C$19:C142)</f>
        <v>12</v>
      </c>
      <c r="C142" s="160"/>
      <c r="D142" s="158"/>
      <c r="E142" s="119" t="s">
        <v>142</v>
      </c>
      <c r="F142" s="120"/>
      <c r="G142" s="28">
        <v>30</v>
      </c>
      <c r="H142" s="29" t="s">
        <v>32</v>
      </c>
      <c r="I142" s="44">
        <v>0</v>
      </c>
      <c r="J142" s="45">
        <v>3</v>
      </c>
      <c r="K142" s="45">
        <v>67</v>
      </c>
      <c r="L142" s="45">
        <v>219</v>
      </c>
      <c r="M142" s="45">
        <v>27</v>
      </c>
      <c r="N142" s="45">
        <v>33</v>
      </c>
      <c r="O142" s="45">
        <v>41</v>
      </c>
      <c r="P142" s="45">
        <v>2</v>
      </c>
      <c r="Q142" s="45">
        <v>0</v>
      </c>
      <c r="R142" s="45">
        <v>1</v>
      </c>
      <c r="S142" s="45">
        <v>9</v>
      </c>
      <c r="T142" s="46">
        <v>0</v>
      </c>
      <c r="U142" s="47">
        <f t="shared" si="121"/>
        <v>402</v>
      </c>
      <c r="V142" s="112">
        <f t="shared" si="63"/>
        <v>399</v>
      </c>
      <c r="W142" s="10"/>
    </row>
    <row r="143" spans="2:23" ht="17.100000000000001" customHeight="1" x14ac:dyDescent="0.2">
      <c r="B143" s="156">
        <f>COUNTA(C$19:C143)</f>
        <v>12</v>
      </c>
      <c r="C143" s="160"/>
      <c r="D143" s="158"/>
      <c r="E143" s="121" t="s">
        <v>37</v>
      </c>
      <c r="F143" s="89" t="s">
        <v>38</v>
      </c>
      <c r="G143" s="54"/>
      <c r="H143" s="29" t="s">
        <v>26</v>
      </c>
      <c r="I143" s="98">
        <f t="shared" ref="I143:T143" si="122">ROUNDDOWN(IF(I142&gt;120,IF(I142&gt;300,120*$G143+180*$G144+(I142-300)*$G145,120*$G143+(I142-120)*$G144),I142*$G143),2)</f>
        <v>0</v>
      </c>
      <c r="J143" s="40">
        <f t="shared" si="122"/>
        <v>0</v>
      </c>
      <c r="K143" s="40">
        <f t="shared" si="122"/>
        <v>0</v>
      </c>
      <c r="L143" s="40">
        <f t="shared" si="122"/>
        <v>0</v>
      </c>
      <c r="M143" s="40">
        <f t="shared" si="122"/>
        <v>0</v>
      </c>
      <c r="N143" s="40">
        <f t="shared" si="122"/>
        <v>0</v>
      </c>
      <c r="O143" s="40">
        <f t="shared" si="122"/>
        <v>0</v>
      </c>
      <c r="P143" s="40">
        <f t="shared" si="122"/>
        <v>0</v>
      </c>
      <c r="Q143" s="40">
        <f t="shared" si="122"/>
        <v>0</v>
      </c>
      <c r="R143" s="40">
        <f t="shared" si="122"/>
        <v>0</v>
      </c>
      <c r="S143" s="40">
        <f t="shared" si="122"/>
        <v>0</v>
      </c>
      <c r="T143" s="99">
        <f t="shared" si="122"/>
        <v>0</v>
      </c>
      <c r="U143" s="32">
        <f>SUM(I143:T143)</f>
        <v>0</v>
      </c>
      <c r="V143" s="112">
        <f t="shared" si="63"/>
        <v>0</v>
      </c>
      <c r="W143" s="10"/>
    </row>
    <row r="144" spans="2:23" ht="17.100000000000001" customHeight="1" x14ac:dyDescent="0.2">
      <c r="B144" s="156">
        <f>COUNTA(C$19:C144)</f>
        <v>12</v>
      </c>
      <c r="C144" s="160"/>
      <c r="D144" s="158"/>
      <c r="E144" s="121"/>
      <c r="F144" s="90" t="s">
        <v>39</v>
      </c>
      <c r="G144" s="51"/>
      <c r="H144" s="55" t="s">
        <v>20</v>
      </c>
      <c r="I144" s="44">
        <f>INT(SUM(I141,I143))</f>
        <v>0</v>
      </c>
      <c r="J144" s="56">
        <f>INT(SUM(J141,J143))</f>
        <v>0</v>
      </c>
      <c r="K144" s="56">
        <f t="shared" ref="K144:T144" si="123">INT(SUM(K141,K143))</f>
        <v>0</v>
      </c>
      <c r="L144" s="56">
        <f t="shared" si="123"/>
        <v>0</v>
      </c>
      <c r="M144" s="56">
        <f t="shared" si="123"/>
        <v>0</v>
      </c>
      <c r="N144" s="56">
        <f t="shared" si="123"/>
        <v>0</v>
      </c>
      <c r="O144" s="56">
        <f t="shared" si="123"/>
        <v>0</v>
      </c>
      <c r="P144" s="56">
        <f t="shared" si="123"/>
        <v>0</v>
      </c>
      <c r="Q144" s="56">
        <f t="shared" si="123"/>
        <v>0</v>
      </c>
      <c r="R144" s="56">
        <f t="shared" si="123"/>
        <v>0</v>
      </c>
      <c r="S144" s="56">
        <f t="shared" si="123"/>
        <v>0</v>
      </c>
      <c r="T144" s="100">
        <f t="shared" si="123"/>
        <v>0</v>
      </c>
      <c r="U144" s="57">
        <f t="shared" ref="U144" si="124">SUM(I144:T144)</f>
        <v>0</v>
      </c>
      <c r="V144" s="112">
        <f t="shared" si="63"/>
        <v>0</v>
      </c>
      <c r="W144" s="10"/>
    </row>
    <row r="145" spans="2:23" ht="17.100000000000001" customHeight="1" x14ac:dyDescent="0.2">
      <c r="B145" s="152">
        <f>COUNTA(C$19:C145)</f>
        <v>12</v>
      </c>
      <c r="C145" s="161"/>
      <c r="D145" s="159"/>
      <c r="E145" s="122"/>
      <c r="F145" s="91" t="s">
        <v>40</v>
      </c>
      <c r="G145" s="52"/>
      <c r="H145" s="58"/>
      <c r="I145" s="101"/>
      <c r="J145" s="59"/>
      <c r="K145" s="59"/>
      <c r="L145" s="59"/>
      <c r="M145" s="59"/>
      <c r="N145" s="59"/>
      <c r="O145" s="59"/>
      <c r="P145" s="59"/>
      <c r="Q145" s="59"/>
      <c r="R145" s="59"/>
      <c r="S145" s="59"/>
      <c r="T145" s="102"/>
      <c r="U145" s="60"/>
      <c r="V145" s="112">
        <f t="shared" si="63"/>
        <v>0</v>
      </c>
      <c r="W145" s="10"/>
    </row>
    <row r="146" spans="2:23" ht="17.100000000000001" customHeight="1" x14ac:dyDescent="0.2">
      <c r="B146" s="151">
        <f>COUNTA(C$19:C146)</f>
        <v>13</v>
      </c>
      <c r="C146" s="157" t="s">
        <v>53</v>
      </c>
      <c r="D146" s="157" t="s">
        <v>35</v>
      </c>
      <c r="E146" s="117" t="s">
        <v>41</v>
      </c>
      <c r="F146" s="118"/>
      <c r="G146" s="53"/>
      <c r="H146" s="35" t="s">
        <v>19</v>
      </c>
      <c r="I146" s="36">
        <f>$G146</f>
        <v>0</v>
      </c>
      <c r="J146" s="37">
        <f>$G146</f>
        <v>0</v>
      </c>
      <c r="K146" s="37">
        <f t="shared" ref="K146:T146" si="125">$G146</f>
        <v>0</v>
      </c>
      <c r="L146" s="37">
        <f t="shared" si="125"/>
        <v>0</v>
      </c>
      <c r="M146" s="37">
        <f t="shared" si="125"/>
        <v>0</v>
      </c>
      <c r="N146" s="37">
        <f t="shared" si="125"/>
        <v>0</v>
      </c>
      <c r="O146" s="37">
        <f t="shared" si="125"/>
        <v>0</v>
      </c>
      <c r="P146" s="37">
        <f t="shared" si="125"/>
        <v>0</v>
      </c>
      <c r="Q146" s="37">
        <f t="shared" si="125"/>
        <v>0</v>
      </c>
      <c r="R146" s="37">
        <f t="shared" si="125"/>
        <v>0</v>
      </c>
      <c r="S146" s="37">
        <f t="shared" si="125"/>
        <v>0</v>
      </c>
      <c r="T146" s="38">
        <f t="shared" si="125"/>
        <v>0</v>
      </c>
      <c r="U146" s="43">
        <f t="shared" si="116"/>
        <v>0</v>
      </c>
      <c r="V146" s="112">
        <f t="shared" si="63"/>
        <v>0</v>
      </c>
      <c r="W146" s="10"/>
    </row>
    <row r="147" spans="2:23" ht="17.100000000000001" customHeight="1" x14ac:dyDescent="0.2">
      <c r="B147" s="156">
        <f>COUNTA(C$19:C147)</f>
        <v>13</v>
      </c>
      <c r="C147" s="158"/>
      <c r="D147" s="158"/>
      <c r="E147" s="119" t="s">
        <v>142</v>
      </c>
      <c r="F147" s="120"/>
      <c r="G147" s="28">
        <v>15</v>
      </c>
      <c r="H147" s="29" t="s">
        <v>32</v>
      </c>
      <c r="I147" s="44">
        <v>0</v>
      </c>
      <c r="J147" s="45">
        <v>0</v>
      </c>
      <c r="K147" s="45">
        <v>0</v>
      </c>
      <c r="L147" s="45">
        <v>0</v>
      </c>
      <c r="M147" s="45">
        <v>0</v>
      </c>
      <c r="N147" s="45">
        <v>0</v>
      </c>
      <c r="O147" s="45">
        <v>0</v>
      </c>
      <c r="P147" s="45">
        <v>0</v>
      </c>
      <c r="Q147" s="45">
        <v>0</v>
      </c>
      <c r="R147" s="45">
        <v>0</v>
      </c>
      <c r="S147" s="45">
        <v>0</v>
      </c>
      <c r="T147" s="46">
        <v>0</v>
      </c>
      <c r="U147" s="47">
        <f t="shared" si="116"/>
        <v>0</v>
      </c>
      <c r="V147" s="112">
        <f t="shared" si="63"/>
        <v>0</v>
      </c>
      <c r="W147" s="10"/>
    </row>
    <row r="148" spans="2:23" ht="17.100000000000001" customHeight="1" x14ac:dyDescent="0.2">
      <c r="B148" s="156">
        <f>COUNTA(C$19:C148)</f>
        <v>13</v>
      </c>
      <c r="C148" s="158"/>
      <c r="D148" s="158"/>
      <c r="E148" s="121" t="s">
        <v>37</v>
      </c>
      <c r="F148" s="89" t="s">
        <v>38</v>
      </c>
      <c r="G148" s="54"/>
      <c r="H148" s="29" t="s">
        <v>26</v>
      </c>
      <c r="I148" s="98">
        <f>ROUNDDOWN(IF(I147&gt;120,IF(I147&gt;300,120*$G148+180*$G149+(I147-300)*$G150,120*$G148+(I147-120)*$G149),I147*$G148),2)</f>
        <v>0</v>
      </c>
      <c r="J148" s="40">
        <f>ROUNDDOWN(IF(J147&gt;120,IF(J147&gt;300,120*$G148+180*$G149+(J147-300)*$G150,120*$G148+(J147-120)*$G149),J147*$G148),2)</f>
        <v>0</v>
      </c>
      <c r="K148" s="40">
        <f>ROUNDDOWN(IF(K147&gt;120,IF(K147&gt;300,120*$G148+180*$G149+(K147-300)*$G150,120*$G148+(K147-120)*$G149),K147*$G148),2)</f>
        <v>0</v>
      </c>
      <c r="L148" s="40">
        <f t="shared" ref="L148:T148" si="126">ROUNDDOWN(IF(L147&gt;120,IF(L147&gt;300,120*$G148+180*$G149+(L147-300)*$G150,120*$G148+(L147-120)*$G149),L147*$G148),2)</f>
        <v>0</v>
      </c>
      <c r="M148" s="40">
        <f t="shared" si="126"/>
        <v>0</v>
      </c>
      <c r="N148" s="40">
        <f t="shared" si="126"/>
        <v>0</v>
      </c>
      <c r="O148" s="40">
        <f t="shared" si="126"/>
        <v>0</v>
      </c>
      <c r="P148" s="40">
        <f t="shared" si="126"/>
        <v>0</v>
      </c>
      <c r="Q148" s="40">
        <f t="shared" si="126"/>
        <v>0</v>
      </c>
      <c r="R148" s="40">
        <f t="shared" si="126"/>
        <v>0</v>
      </c>
      <c r="S148" s="40">
        <f t="shared" si="126"/>
        <v>0</v>
      </c>
      <c r="T148" s="99">
        <f t="shared" si="126"/>
        <v>0</v>
      </c>
      <c r="U148" s="32">
        <f>SUM(I148:T148)</f>
        <v>0</v>
      </c>
      <c r="V148" s="112">
        <f t="shared" ref="V148:V211" si="127">SUM(K148:T148)</f>
        <v>0</v>
      </c>
      <c r="W148" s="10"/>
    </row>
    <row r="149" spans="2:23" ht="17.100000000000001" customHeight="1" x14ac:dyDescent="0.2">
      <c r="B149" s="156">
        <f>COUNTA(C$19:C149)</f>
        <v>13</v>
      </c>
      <c r="C149" s="158"/>
      <c r="D149" s="158"/>
      <c r="E149" s="121"/>
      <c r="F149" s="90" t="s">
        <v>39</v>
      </c>
      <c r="G149" s="51"/>
      <c r="H149" s="55" t="s">
        <v>20</v>
      </c>
      <c r="I149" s="44">
        <f>INT(SUM(I146,I148))</f>
        <v>0</v>
      </c>
      <c r="J149" s="56">
        <f>INT(SUM(J146,J148))</f>
        <v>0</v>
      </c>
      <c r="K149" s="56">
        <f t="shared" ref="K149:T149" si="128">INT(SUM(K146,K148))</f>
        <v>0</v>
      </c>
      <c r="L149" s="56">
        <f t="shared" si="128"/>
        <v>0</v>
      </c>
      <c r="M149" s="56">
        <f t="shared" si="128"/>
        <v>0</v>
      </c>
      <c r="N149" s="56">
        <f t="shared" si="128"/>
        <v>0</v>
      </c>
      <c r="O149" s="56">
        <f t="shared" si="128"/>
        <v>0</v>
      </c>
      <c r="P149" s="56">
        <f t="shared" si="128"/>
        <v>0</v>
      </c>
      <c r="Q149" s="56">
        <f t="shared" si="128"/>
        <v>0</v>
      </c>
      <c r="R149" s="56">
        <f t="shared" si="128"/>
        <v>0</v>
      </c>
      <c r="S149" s="56">
        <f t="shared" si="128"/>
        <v>0</v>
      </c>
      <c r="T149" s="100">
        <f t="shared" si="128"/>
        <v>0</v>
      </c>
      <c r="U149" s="57">
        <f t="shared" si="116"/>
        <v>0</v>
      </c>
      <c r="V149" s="112">
        <f t="shared" si="127"/>
        <v>0</v>
      </c>
      <c r="W149" s="10"/>
    </row>
    <row r="150" spans="2:23" ht="17.100000000000001" customHeight="1" x14ac:dyDescent="0.2">
      <c r="B150" s="152">
        <f>COUNTA(C$19:C150)</f>
        <v>13</v>
      </c>
      <c r="C150" s="159"/>
      <c r="D150" s="159"/>
      <c r="E150" s="122"/>
      <c r="F150" s="91" t="s">
        <v>40</v>
      </c>
      <c r="G150" s="52"/>
      <c r="H150" s="58"/>
      <c r="I150" s="101"/>
      <c r="J150" s="59"/>
      <c r="K150" s="59"/>
      <c r="L150" s="59"/>
      <c r="M150" s="59"/>
      <c r="N150" s="59"/>
      <c r="O150" s="59"/>
      <c r="P150" s="59"/>
      <c r="Q150" s="59"/>
      <c r="R150" s="59"/>
      <c r="S150" s="59"/>
      <c r="T150" s="102"/>
      <c r="U150" s="60"/>
      <c r="V150" s="112">
        <f t="shared" si="127"/>
        <v>0</v>
      </c>
      <c r="W150" s="10"/>
    </row>
    <row r="151" spans="2:23" ht="17.100000000000001" customHeight="1" x14ac:dyDescent="0.2">
      <c r="B151" s="151">
        <f>COUNTA(C$19:C151)</f>
        <v>14</v>
      </c>
      <c r="C151" s="157" t="s">
        <v>54</v>
      </c>
      <c r="D151" s="157" t="s">
        <v>35</v>
      </c>
      <c r="E151" s="117" t="s">
        <v>41</v>
      </c>
      <c r="F151" s="118"/>
      <c r="G151" s="53"/>
      <c r="H151" s="35" t="s">
        <v>19</v>
      </c>
      <c r="I151" s="36">
        <f>$G151</f>
        <v>0</v>
      </c>
      <c r="J151" s="37">
        <f>$G151</f>
        <v>0</v>
      </c>
      <c r="K151" s="37">
        <f t="shared" ref="K151:T151" si="129">$G151</f>
        <v>0</v>
      </c>
      <c r="L151" s="37">
        <f t="shared" si="129"/>
        <v>0</v>
      </c>
      <c r="M151" s="37">
        <f t="shared" si="129"/>
        <v>0</v>
      </c>
      <c r="N151" s="37">
        <f t="shared" si="129"/>
        <v>0</v>
      </c>
      <c r="O151" s="37">
        <f t="shared" si="129"/>
        <v>0</v>
      </c>
      <c r="P151" s="37">
        <f t="shared" si="129"/>
        <v>0</v>
      </c>
      <c r="Q151" s="37">
        <f t="shared" si="129"/>
        <v>0</v>
      </c>
      <c r="R151" s="37">
        <f t="shared" si="129"/>
        <v>0</v>
      </c>
      <c r="S151" s="37">
        <f t="shared" si="129"/>
        <v>0</v>
      </c>
      <c r="T151" s="38">
        <f t="shared" si="129"/>
        <v>0</v>
      </c>
      <c r="U151" s="43">
        <f t="shared" ref="U151:U154" si="130">SUM(I151:T151)</f>
        <v>0</v>
      </c>
      <c r="V151" s="112">
        <f t="shared" si="127"/>
        <v>0</v>
      </c>
      <c r="W151" s="10"/>
    </row>
    <row r="152" spans="2:23" ht="17.100000000000001" customHeight="1" x14ac:dyDescent="0.2">
      <c r="B152" s="156">
        <f>COUNTA(C$19:C152)</f>
        <v>14</v>
      </c>
      <c r="C152" s="158"/>
      <c r="D152" s="158"/>
      <c r="E152" s="119" t="s">
        <v>142</v>
      </c>
      <c r="F152" s="120"/>
      <c r="G152" s="28">
        <v>10</v>
      </c>
      <c r="H152" s="29" t="s">
        <v>32</v>
      </c>
      <c r="I152" s="44">
        <v>14</v>
      </c>
      <c r="J152" s="45">
        <v>16</v>
      </c>
      <c r="K152" s="45">
        <v>16</v>
      </c>
      <c r="L152" s="45">
        <v>19</v>
      </c>
      <c r="M152" s="45">
        <v>16</v>
      </c>
      <c r="N152" s="45">
        <v>18</v>
      </c>
      <c r="O152" s="45">
        <v>19</v>
      </c>
      <c r="P152" s="45">
        <v>17</v>
      </c>
      <c r="Q152" s="45">
        <v>12</v>
      </c>
      <c r="R152" s="45">
        <v>12</v>
      </c>
      <c r="S152" s="45">
        <v>11</v>
      </c>
      <c r="T152" s="46">
        <v>10</v>
      </c>
      <c r="U152" s="47">
        <f t="shared" si="130"/>
        <v>180</v>
      </c>
      <c r="V152" s="112">
        <f t="shared" si="127"/>
        <v>150</v>
      </c>
      <c r="W152" s="10"/>
    </row>
    <row r="153" spans="2:23" ht="17.100000000000001" customHeight="1" x14ac:dyDescent="0.2">
      <c r="B153" s="156">
        <f>COUNTA(C$19:C153)</f>
        <v>14</v>
      </c>
      <c r="C153" s="158"/>
      <c r="D153" s="158"/>
      <c r="E153" s="121" t="s">
        <v>37</v>
      </c>
      <c r="F153" s="89" t="s">
        <v>38</v>
      </c>
      <c r="G153" s="54"/>
      <c r="H153" s="29" t="s">
        <v>26</v>
      </c>
      <c r="I153" s="98">
        <f>ROUNDDOWN(IF(I152&gt;120,IF(I152&gt;300,120*$G153+180*$G154+(I152-300)*$G155,120*$G153+(I152-120)*$G154),I152*$G153),2)</f>
        <v>0</v>
      </c>
      <c r="J153" s="40">
        <f>ROUNDDOWN(IF(J152&gt;120,IF(J152&gt;300,120*$G153+180*$G154+(J152-300)*$G155,120*$G153+(J152-120)*$G154),J152*$G153),2)</f>
        <v>0</v>
      </c>
      <c r="K153" s="40">
        <f>ROUNDDOWN(IF(K152&gt;120,IF(K152&gt;300,120*$G153+180*$G154+(K152-300)*$G155,120*$G153+(K152-120)*$G154),K152*$G153),2)</f>
        <v>0</v>
      </c>
      <c r="L153" s="40">
        <f t="shared" ref="L153:T153" si="131">ROUNDDOWN(IF(L152&gt;120,IF(L152&gt;300,120*$G153+180*$G154+(L152-300)*$G155,120*$G153+(L152-120)*$G154),L152*$G153),2)</f>
        <v>0</v>
      </c>
      <c r="M153" s="40">
        <f t="shared" si="131"/>
        <v>0</v>
      </c>
      <c r="N153" s="40">
        <f t="shared" si="131"/>
        <v>0</v>
      </c>
      <c r="O153" s="40">
        <f t="shared" si="131"/>
        <v>0</v>
      </c>
      <c r="P153" s="40">
        <f t="shared" si="131"/>
        <v>0</v>
      </c>
      <c r="Q153" s="40">
        <f t="shared" si="131"/>
        <v>0</v>
      </c>
      <c r="R153" s="40">
        <f t="shared" si="131"/>
        <v>0</v>
      </c>
      <c r="S153" s="40">
        <f t="shared" si="131"/>
        <v>0</v>
      </c>
      <c r="T153" s="99">
        <f t="shared" si="131"/>
        <v>0</v>
      </c>
      <c r="U153" s="32">
        <f>SUM(I153:T153)</f>
        <v>0</v>
      </c>
      <c r="V153" s="112">
        <f t="shared" si="127"/>
        <v>0</v>
      </c>
      <c r="W153" s="10"/>
    </row>
    <row r="154" spans="2:23" ht="17.100000000000001" customHeight="1" x14ac:dyDescent="0.2">
      <c r="B154" s="156">
        <f>COUNTA(C$19:C154)</f>
        <v>14</v>
      </c>
      <c r="C154" s="158"/>
      <c r="D154" s="158"/>
      <c r="E154" s="121"/>
      <c r="F154" s="90" t="s">
        <v>39</v>
      </c>
      <c r="G154" s="51"/>
      <c r="H154" s="55" t="s">
        <v>20</v>
      </c>
      <c r="I154" s="44">
        <f>INT(SUM(I151,I153))</f>
        <v>0</v>
      </c>
      <c r="J154" s="56">
        <f>INT(SUM(J151,J153))</f>
        <v>0</v>
      </c>
      <c r="K154" s="56">
        <f t="shared" ref="K154:T154" si="132">INT(SUM(K151,K153))</f>
        <v>0</v>
      </c>
      <c r="L154" s="56">
        <f t="shared" si="132"/>
        <v>0</v>
      </c>
      <c r="M154" s="56">
        <f t="shared" si="132"/>
        <v>0</v>
      </c>
      <c r="N154" s="56">
        <f t="shared" si="132"/>
        <v>0</v>
      </c>
      <c r="O154" s="56">
        <f t="shared" si="132"/>
        <v>0</v>
      </c>
      <c r="P154" s="56">
        <f t="shared" si="132"/>
        <v>0</v>
      </c>
      <c r="Q154" s="56">
        <f t="shared" si="132"/>
        <v>0</v>
      </c>
      <c r="R154" s="56">
        <f t="shared" si="132"/>
        <v>0</v>
      </c>
      <c r="S154" s="56">
        <f t="shared" si="132"/>
        <v>0</v>
      </c>
      <c r="T154" s="100">
        <f t="shared" si="132"/>
        <v>0</v>
      </c>
      <c r="U154" s="57">
        <f t="shared" si="130"/>
        <v>0</v>
      </c>
      <c r="V154" s="112">
        <f t="shared" si="127"/>
        <v>0</v>
      </c>
      <c r="W154" s="10"/>
    </row>
    <row r="155" spans="2:23" ht="17.100000000000001" customHeight="1" x14ac:dyDescent="0.2">
      <c r="B155" s="152">
        <f>COUNTA(C$19:C155)</f>
        <v>14</v>
      </c>
      <c r="C155" s="159"/>
      <c r="D155" s="159"/>
      <c r="E155" s="122"/>
      <c r="F155" s="91" t="s">
        <v>40</v>
      </c>
      <c r="G155" s="52"/>
      <c r="H155" s="58"/>
      <c r="I155" s="101"/>
      <c r="J155" s="59"/>
      <c r="K155" s="59"/>
      <c r="L155" s="59"/>
      <c r="M155" s="59"/>
      <c r="N155" s="59"/>
      <c r="O155" s="59"/>
      <c r="P155" s="59"/>
      <c r="Q155" s="59"/>
      <c r="R155" s="59"/>
      <c r="S155" s="59"/>
      <c r="T155" s="102"/>
      <c r="U155" s="60"/>
      <c r="V155" s="112">
        <f t="shared" si="127"/>
        <v>0</v>
      </c>
      <c r="W155" s="10"/>
    </row>
    <row r="156" spans="2:23" ht="17.100000000000001" customHeight="1" x14ac:dyDescent="0.2">
      <c r="B156" s="151">
        <f>COUNTA(C$19:C156)</f>
        <v>15</v>
      </c>
      <c r="C156" s="157" t="s">
        <v>55</v>
      </c>
      <c r="D156" s="157" t="s">
        <v>35</v>
      </c>
      <c r="E156" s="117" t="s">
        <v>41</v>
      </c>
      <c r="F156" s="118"/>
      <c r="G156" s="53"/>
      <c r="H156" s="35" t="s">
        <v>19</v>
      </c>
      <c r="I156" s="36">
        <f>$G156</f>
        <v>0</v>
      </c>
      <c r="J156" s="37">
        <f>$G156</f>
        <v>0</v>
      </c>
      <c r="K156" s="37">
        <f t="shared" ref="K156:T156" si="133">$G156</f>
        <v>0</v>
      </c>
      <c r="L156" s="37">
        <f t="shared" si="133"/>
        <v>0</v>
      </c>
      <c r="M156" s="37">
        <f t="shared" si="133"/>
        <v>0</v>
      </c>
      <c r="N156" s="37">
        <f t="shared" si="133"/>
        <v>0</v>
      </c>
      <c r="O156" s="37">
        <f t="shared" si="133"/>
        <v>0</v>
      </c>
      <c r="P156" s="37">
        <f t="shared" si="133"/>
        <v>0</v>
      </c>
      <c r="Q156" s="37">
        <f t="shared" si="133"/>
        <v>0</v>
      </c>
      <c r="R156" s="37">
        <f t="shared" si="133"/>
        <v>0</v>
      </c>
      <c r="S156" s="37">
        <f t="shared" si="133"/>
        <v>0</v>
      </c>
      <c r="T156" s="38">
        <f t="shared" si="133"/>
        <v>0</v>
      </c>
      <c r="U156" s="43">
        <f t="shared" ref="U156:U159" si="134">SUM(I156:T156)</f>
        <v>0</v>
      </c>
      <c r="V156" s="112">
        <f t="shared" si="127"/>
        <v>0</v>
      </c>
      <c r="W156" s="10"/>
    </row>
    <row r="157" spans="2:23" ht="17.100000000000001" customHeight="1" x14ac:dyDescent="0.2">
      <c r="B157" s="156">
        <f>COUNTA(C$19:C157)</f>
        <v>15</v>
      </c>
      <c r="C157" s="158"/>
      <c r="D157" s="158"/>
      <c r="E157" s="119" t="s">
        <v>142</v>
      </c>
      <c r="F157" s="120"/>
      <c r="G157" s="28">
        <v>20</v>
      </c>
      <c r="H157" s="29" t="s">
        <v>32</v>
      </c>
      <c r="I157" s="44">
        <v>0</v>
      </c>
      <c r="J157" s="45">
        <v>0</v>
      </c>
      <c r="K157" s="45">
        <v>0</v>
      </c>
      <c r="L157" s="45">
        <v>0</v>
      </c>
      <c r="M157" s="45">
        <v>0</v>
      </c>
      <c r="N157" s="45">
        <v>0</v>
      </c>
      <c r="O157" s="45">
        <v>0</v>
      </c>
      <c r="P157" s="45">
        <v>0</v>
      </c>
      <c r="Q157" s="45">
        <v>0</v>
      </c>
      <c r="R157" s="45">
        <v>0</v>
      </c>
      <c r="S157" s="45">
        <v>0</v>
      </c>
      <c r="T157" s="46">
        <v>0</v>
      </c>
      <c r="U157" s="47">
        <f t="shared" si="134"/>
        <v>0</v>
      </c>
      <c r="V157" s="112">
        <f t="shared" si="127"/>
        <v>0</v>
      </c>
      <c r="W157" s="10"/>
    </row>
    <row r="158" spans="2:23" ht="17.100000000000001" customHeight="1" x14ac:dyDescent="0.2">
      <c r="B158" s="156">
        <f>COUNTA(C$19:C158)</f>
        <v>15</v>
      </c>
      <c r="C158" s="158"/>
      <c r="D158" s="158"/>
      <c r="E158" s="121" t="s">
        <v>37</v>
      </c>
      <c r="F158" s="89" t="s">
        <v>38</v>
      </c>
      <c r="G158" s="54"/>
      <c r="H158" s="29" t="s">
        <v>26</v>
      </c>
      <c r="I158" s="98">
        <f>ROUNDDOWN(IF(I157&gt;120,IF(I157&gt;300,120*$G158+180*$G159+(I157-300)*$G160,120*$G158+(I157-120)*$G159),I157*$G158),2)</f>
        <v>0</v>
      </c>
      <c r="J158" s="40">
        <f>ROUNDDOWN(IF(J157&gt;120,IF(J157&gt;300,120*$G158+180*$G159+(J157-300)*$G160,120*$G158+(J157-120)*$G159),J157*$G158),2)</f>
        <v>0</v>
      </c>
      <c r="K158" s="40">
        <f>ROUNDDOWN(IF(K157&gt;120,IF(K157&gt;300,120*$G158+180*$G159+(K157-300)*$G160,120*$G158+(K157-120)*$G159),K157*$G158),2)</f>
        <v>0</v>
      </c>
      <c r="L158" s="40">
        <f t="shared" ref="L158:T158" si="135">ROUNDDOWN(IF(L157&gt;120,IF(L157&gt;300,120*$G158+180*$G159+(L157-300)*$G160,120*$G158+(L157-120)*$G159),L157*$G158),2)</f>
        <v>0</v>
      </c>
      <c r="M158" s="40">
        <f t="shared" si="135"/>
        <v>0</v>
      </c>
      <c r="N158" s="40">
        <f t="shared" si="135"/>
        <v>0</v>
      </c>
      <c r="O158" s="40">
        <f t="shared" si="135"/>
        <v>0</v>
      </c>
      <c r="P158" s="40">
        <f t="shared" si="135"/>
        <v>0</v>
      </c>
      <c r="Q158" s="40">
        <f t="shared" si="135"/>
        <v>0</v>
      </c>
      <c r="R158" s="40">
        <f t="shared" si="135"/>
        <v>0</v>
      </c>
      <c r="S158" s="40">
        <f t="shared" si="135"/>
        <v>0</v>
      </c>
      <c r="T158" s="99">
        <f t="shared" si="135"/>
        <v>0</v>
      </c>
      <c r="U158" s="32">
        <f>SUM(I158:T158)</f>
        <v>0</v>
      </c>
      <c r="V158" s="112">
        <f t="shared" si="127"/>
        <v>0</v>
      </c>
      <c r="W158" s="10"/>
    </row>
    <row r="159" spans="2:23" ht="17.100000000000001" customHeight="1" x14ac:dyDescent="0.2">
      <c r="B159" s="156">
        <f>COUNTA(C$19:C159)</f>
        <v>15</v>
      </c>
      <c r="C159" s="158"/>
      <c r="D159" s="158"/>
      <c r="E159" s="121"/>
      <c r="F159" s="90" t="s">
        <v>39</v>
      </c>
      <c r="G159" s="51"/>
      <c r="H159" s="55" t="s">
        <v>20</v>
      </c>
      <c r="I159" s="44">
        <f>INT(SUM(I156,I158))</f>
        <v>0</v>
      </c>
      <c r="J159" s="56">
        <f>INT(SUM(J156,J158))</f>
        <v>0</v>
      </c>
      <c r="K159" s="56">
        <f t="shared" ref="K159:T159" si="136">INT(SUM(K156,K158))</f>
        <v>0</v>
      </c>
      <c r="L159" s="56">
        <f t="shared" si="136"/>
        <v>0</v>
      </c>
      <c r="M159" s="56">
        <f t="shared" si="136"/>
        <v>0</v>
      </c>
      <c r="N159" s="56">
        <f t="shared" si="136"/>
        <v>0</v>
      </c>
      <c r="O159" s="56">
        <f t="shared" si="136"/>
        <v>0</v>
      </c>
      <c r="P159" s="56">
        <f t="shared" si="136"/>
        <v>0</v>
      </c>
      <c r="Q159" s="56">
        <f t="shared" si="136"/>
        <v>0</v>
      </c>
      <c r="R159" s="56">
        <f t="shared" si="136"/>
        <v>0</v>
      </c>
      <c r="S159" s="56">
        <f t="shared" si="136"/>
        <v>0</v>
      </c>
      <c r="T159" s="100">
        <f t="shared" si="136"/>
        <v>0</v>
      </c>
      <c r="U159" s="57">
        <f t="shared" si="134"/>
        <v>0</v>
      </c>
      <c r="V159" s="112">
        <f t="shared" si="127"/>
        <v>0</v>
      </c>
      <c r="W159" s="10"/>
    </row>
    <row r="160" spans="2:23" ht="17.100000000000001" customHeight="1" x14ac:dyDescent="0.2">
      <c r="B160" s="152">
        <f>COUNTA(C$19:C160)</f>
        <v>15</v>
      </c>
      <c r="C160" s="159"/>
      <c r="D160" s="159"/>
      <c r="E160" s="122"/>
      <c r="F160" s="91" t="s">
        <v>40</v>
      </c>
      <c r="G160" s="52"/>
      <c r="H160" s="58"/>
      <c r="I160" s="101"/>
      <c r="J160" s="59"/>
      <c r="K160" s="59"/>
      <c r="L160" s="59"/>
      <c r="M160" s="59"/>
      <c r="N160" s="59"/>
      <c r="O160" s="59"/>
      <c r="P160" s="59"/>
      <c r="Q160" s="59"/>
      <c r="R160" s="59"/>
      <c r="S160" s="59"/>
      <c r="T160" s="102"/>
      <c r="U160" s="60"/>
      <c r="V160" s="112">
        <f t="shared" si="127"/>
        <v>0</v>
      </c>
      <c r="W160" s="10"/>
    </row>
    <row r="161" spans="2:23" ht="17.100000000000001" customHeight="1" x14ac:dyDescent="0.2">
      <c r="B161" s="151">
        <f>COUNTA(C$19:C161)</f>
        <v>16</v>
      </c>
      <c r="C161" s="157" t="s">
        <v>56</v>
      </c>
      <c r="D161" s="157" t="s">
        <v>35</v>
      </c>
      <c r="E161" s="117" t="s">
        <v>41</v>
      </c>
      <c r="F161" s="118"/>
      <c r="G161" s="53"/>
      <c r="H161" s="35" t="s">
        <v>19</v>
      </c>
      <c r="I161" s="36">
        <f>$G161</f>
        <v>0</v>
      </c>
      <c r="J161" s="37">
        <f>$G161</f>
        <v>0</v>
      </c>
      <c r="K161" s="37">
        <f t="shared" ref="K161:T161" si="137">$G161</f>
        <v>0</v>
      </c>
      <c r="L161" s="37">
        <f t="shared" si="137"/>
        <v>0</v>
      </c>
      <c r="M161" s="37">
        <f t="shared" si="137"/>
        <v>0</v>
      </c>
      <c r="N161" s="37">
        <f t="shared" si="137"/>
        <v>0</v>
      </c>
      <c r="O161" s="37">
        <f t="shared" si="137"/>
        <v>0</v>
      </c>
      <c r="P161" s="37">
        <f t="shared" si="137"/>
        <v>0</v>
      </c>
      <c r="Q161" s="37">
        <f t="shared" si="137"/>
        <v>0</v>
      </c>
      <c r="R161" s="37">
        <f t="shared" si="137"/>
        <v>0</v>
      </c>
      <c r="S161" s="37">
        <f t="shared" si="137"/>
        <v>0</v>
      </c>
      <c r="T161" s="38">
        <f t="shared" si="137"/>
        <v>0</v>
      </c>
      <c r="U161" s="43">
        <f t="shared" ref="U161:U164" si="138">SUM(I161:T161)</f>
        <v>0</v>
      </c>
      <c r="V161" s="112">
        <f t="shared" si="127"/>
        <v>0</v>
      </c>
      <c r="W161" s="10"/>
    </row>
    <row r="162" spans="2:23" ht="17.100000000000001" customHeight="1" x14ac:dyDescent="0.2">
      <c r="B162" s="156">
        <f>COUNTA(C$19:C162)</f>
        <v>16</v>
      </c>
      <c r="C162" s="158"/>
      <c r="D162" s="158"/>
      <c r="E162" s="119" t="s">
        <v>142</v>
      </c>
      <c r="F162" s="120"/>
      <c r="G162" s="28">
        <v>40</v>
      </c>
      <c r="H162" s="29" t="s">
        <v>32</v>
      </c>
      <c r="I162" s="44">
        <v>0</v>
      </c>
      <c r="J162" s="45">
        <v>0</v>
      </c>
      <c r="K162" s="45">
        <v>0</v>
      </c>
      <c r="L162" s="45">
        <v>0</v>
      </c>
      <c r="M162" s="45">
        <v>0</v>
      </c>
      <c r="N162" s="45">
        <v>0</v>
      </c>
      <c r="O162" s="45">
        <v>1</v>
      </c>
      <c r="P162" s="45">
        <v>0</v>
      </c>
      <c r="Q162" s="45">
        <v>0</v>
      </c>
      <c r="R162" s="45">
        <v>0</v>
      </c>
      <c r="S162" s="45">
        <v>0</v>
      </c>
      <c r="T162" s="46">
        <v>0</v>
      </c>
      <c r="U162" s="47">
        <f t="shared" si="138"/>
        <v>1</v>
      </c>
      <c r="V162" s="112">
        <f t="shared" si="127"/>
        <v>1</v>
      </c>
      <c r="W162" s="10"/>
    </row>
    <row r="163" spans="2:23" ht="17.100000000000001" customHeight="1" x14ac:dyDescent="0.2">
      <c r="B163" s="156">
        <f>COUNTA(C$19:C163)</f>
        <v>16</v>
      </c>
      <c r="C163" s="158"/>
      <c r="D163" s="158"/>
      <c r="E163" s="121" t="s">
        <v>37</v>
      </c>
      <c r="F163" s="89" t="s">
        <v>38</v>
      </c>
      <c r="G163" s="54"/>
      <c r="H163" s="29" t="s">
        <v>26</v>
      </c>
      <c r="I163" s="98">
        <f>ROUNDDOWN(IF(I162&gt;120,IF(I162&gt;300,120*$G163+180*$G164+(I162-300)*$G165,120*$G163+(I162-120)*$G164),I162*$G163),2)</f>
        <v>0</v>
      </c>
      <c r="J163" s="40">
        <f>ROUNDDOWN(IF(J162&gt;120,IF(J162&gt;300,120*$G163+180*$G164+(J162-300)*$G165,120*$G163+(J162-120)*$G164),J162*$G163),2)</f>
        <v>0</v>
      </c>
      <c r="K163" s="40">
        <f>ROUNDDOWN(IF(K162&gt;120,IF(K162&gt;300,120*$G163+180*$G164+(K162-300)*$G165,120*$G163+(K162-120)*$G164),K162*$G163),2)</f>
        <v>0</v>
      </c>
      <c r="L163" s="40">
        <f t="shared" ref="L163:T163" si="139">ROUNDDOWN(IF(L162&gt;120,IF(L162&gt;300,120*$G163+180*$G164+(L162-300)*$G165,120*$G163+(L162-120)*$G164),L162*$G163),2)</f>
        <v>0</v>
      </c>
      <c r="M163" s="40">
        <f t="shared" si="139"/>
        <v>0</v>
      </c>
      <c r="N163" s="40">
        <f t="shared" si="139"/>
        <v>0</v>
      </c>
      <c r="O163" s="40">
        <f t="shared" si="139"/>
        <v>0</v>
      </c>
      <c r="P163" s="40">
        <f t="shared" si="139"/>
        <v>0</v>
      </c>
      <c r="Q163" s="40">
        <f t="shared" si="139"/>
        <v>0</v>
      </c>
      <c r="R163" s="40">
        <f t="shared" si="139"/>
        <v>0</v>
      </c>
      <c r="S163" s="40">
        <f t="shared" si="139"/>
        <v>0</v>
      </c>
      <c r="T163" s="99">
        <f t="shared" si="139"/>
        <v>0</v>
      </c>
      <c r="U163" s="32">
        <f>SUM(I163:T163)</f>
        <v>0</v>
      </c>
      <c r="V163" s="112">
        <f t="shared" si="127"/>
        <v>0</v>
      </c>
      <c r="W163" s="10"/>
    </row>
    <row r="164" spans="2:23" ht="17.100000000000001" customHeight="1" x14ac:dyDescent="0.2">
      <c r="B164" s="156">
        <f>COUNTA(C$19:C164)</f>
        <v>16</v>
      </c>
      <c r="C164" s="158"/>
      <c r="D164" s="158"/>
      <c r="E164" s="121"/>
      <c r="F164" s="90" t="s">
        <v>39</v>
      </c>
      <c r="G164" s="51"/>
      <c r="H164" s="55" t="s">
        <v>20</v>
      </c>
      <c r="I164" s="44">
        <f>INT(SUM(I161,I163))</f>
        <v>0</v>
      </c>
      <c r="J164" s="56">
        <f>INT(SUM(J161,J163))</f>
        <v>0</v>
      </c>
      <c r="K164" s="56">
        <f t="shared" ref="K164:T164" si="140">INT(SUM(K161,K163))</f>
        <v>0</v>
      </c>
      <c r="L164" s="56">
        <f t="shared" si="140"/>
        <v>0</v>
      </c>
      <c r="M164" s="56">
        <f t="shared" si="140"/>
        <v>0</v>
      </c>
      <c r="N164" s="56">
        <f t="shared" si="140"/>
        <v>0</v>
      </c>
      <c r="O164" s="56">
        <f t="shared" si="140"/>
        <v>0</v>
      </c>
      <c r="P164" s="56">
        <f t="shared" si="140"/>
        <v>0</v>
      </c>
      <c r="Q164" s="56">
        <f t="shared" si="140"/>
        <v>0</v>
      </c>
      <c r="R164" s="56">
        <f t="shared" si="140"/>
        <v>0</v>
      </c>
      <c r="S164" s="56">
        <f t="shared" si="140"/>
        <v>0</v>
      </c>
      <c r="T164" s="100">
        <f t="shared" si="140"/>
        <v>0</v>
      </c>
      <c r="U164" s="57">
        <f t="shared" si="138"/>
        <v>0</v>
      </c>
      <c r="V164" s="112">
        <f t="shared" si="127"/>
        <v>0</v>
      </c>
      <c r="W164" s="10"/>
    </row>
    <row r="165" spans="2:23" ht="17.100000000000001" customHeight="1" x14ac:dyDescent="0.2">
      <c r="B165" s="152">
        <f>COUNTA(C$19:C165)</f>
        <v>16</v>
      </c>
      <c r="C165" s="159"/>
      <c r="D165" s="159"/>
      <c r="E165" s="122"/>
      <c r="F165" s="91" t="s">
        <v>40</v>
      </c>
      <c r="G165" s="52"/>
      <c r="H165" s="58"/>
      <c r="I165" s="101"/>
      <c r="J165" s="59"/>
      <c r="K165" s="59"/>
      <c r="L165" s="59"/>
      <c r="M165" s="59"/>
      <c r="N165" s="59"/>
      <c r="O165" s="59"/>
      <c r="P165" s="59"/>
      <c r="Q165" s="59"/>
      <c r="R165" s="59"/>
      <c r="S165" s="59"/>
      <c r="T165" s="102"/>
      <c r="U165" s="60"/>
      <c r="V165" s="112">
        <f t="shared" si="127"/>
        <v>0</v>
      </c>
      <c r="W165" s="10"/>
    </row>
    <row r="166" spans="2:23" ht="17.100000000000001" customHeight="1" x14ac:dyDescent="0.2">
      <c r="B166" s="151">
        <f>COUNTA(C$19:C166)</f>
        <v>17</v>
      </c>
      <c r="C166" s="157" t="s">
        <v>57</v>
      </c>
      <c r="D166" s="157" t="s">
        <v>35</v>
      </c>
      <c r="E166" s="117" t="s">
        <v>41</v>
      </c>
      <c r="F166" s="118"/>
      <c r="G166" s="53"/>
      <c r="H166" s="35" t="s">
        <v>19</v>
      </c>
      <c r="I166" s="36">
        <f>$G166</f>
        <v>0</v>
      </c>
      <c r="J166" s="37">
        <f>$G166</f>
        <v>0</v>
      </c>
      <c r="K166" s="37">
        <f t="shared" ref="K166:T166" si="141">$G166</f>
        <v>0</v>
      </c>
      <c r="L166" s="37">
        <f t="shared" si="141"/>
        <v>0</v>
      </c>
      <c r="M166" s="37">
        <f t="shared" si="141"/>
        <v>0</v>
      </c>
      <c r="N166" s="37">
        <f t="shared" si="141"/>
        <v>0</v>
      </c>
      <c r="O166" s="37">
        <f t="shared" si="141"/>
        <v>0</v>
      </c>
      <c r="P166" s="37">
        <f t="shared" si="141"/>
        <v>0</v>
      </c>
      <c r="Q166" s="37">
        <f t="shared" si="141"/>
        <v>0</v>
      </c>
      <c r="R166" s="37">
        <f t="shared" si="141"/>
        <v>0</v>
      </c>
      <c r="S166" s="37">
        <f t="shared" si="141"/>
        <v>0</v>
      </c>
      <c r="T166" s="38">
        <f t="shared" si="141"/>
        <v>0</v>
      </c>
      <c r="U166" s="43">
        <f t="shared" ref="U166:U169" si="142">SUM(I166:T166)</f>
        <v>0</v>
      </c>
      <c r="V166" s="112">
        <f t="shared" si="127"/>
        <v>0</v>
      </c>
      <c r="W166" s="10"/>
    </row>
    <row r="167" spans="2:23" ht="17.100000000000001" customHeight="1" x14ac:dyDescent="0.2">
      <c r="B167" s="156">
        <f>COUNTA(C$19:C167)</f>
        <v>17</v>
      </c>
      <c r="C167" s="158"/>
      <c r="D167" s="158"/>
      <c r="E167" s="119" t="s">
        <v>142</v>
      </c>
      <c r="F167" s="120"/>
      <c r="G167" s="28">
        <v>60</v>
      </c>
      <c r="H167" s="29" t="s">
        <v>32</v>
      </c>
      <c r="I167" s="44">
        <v>195</v>
      </c>
      <c r="J167" s="45">
        <v>208</v>
      </c>
      <c r="K167" s="45">
        <v>200</v>
      </c>
      <c r="L167" s="45">
        <v>217</v>
      </c>
      <c r="M167" s="45">
        <v>224</v>
      </c>
      <c r="N167" s="45">
        <v>385</v>
      </c>
      <c r="O167" s="45">
        <v>267</v>
      </c>
      <c r="P167" s="45">
        <v>216</v>
      </c>
      <c r="Q167" s="45">
        <v>431</v>
      </c>
      <c r="R167" s="45">
        <v>537</v>
      </c>
      <c r="S167" s="45">
        <v>177</v>
      </c>
      <c r="T167" s="46">
        <v>196</v>
      </c>
      <c r="U167" s="47">
        <f t="shared" si="142"/>
        <v>3253</v>
      </c>
      <c r="V167" s="112">
        <f t="shared" si="127"/>
        <v>2850</v>
      </c>
      <c r="W167" s="10"/>
    </row>
    <row r="168" spans="2:23" ht="17.100000000000001" customHeight="1" x14ac:dyDescent="0.2">
      <c r="B168" s="156">
        <f>COUNTA(C$19:C168)</f>
        <v>17</v>
      </c>
      <c r="C168" s="158"/>
      <c r="D168" s="158"/>
      <c r="E168" s="121" t="s">
        <v>37</v>
      </c>
      <c r="F168" s="89" t="s">
        <v>38</v>
      </c>
      <c r="G168" s="54"/>
      <c r="H168" s="29" t="s">
        <v>26</v>
      </c>
      <c r="I168" s="98">
        <f>ROUNDDOWN(IF(I167&gt;120,IF(I167&gt;300,120*$G168+180*$G169+(I167-300)*$G170,120*$G168+(I167-120)*$G169),I167*$G168),2)</f>
        <v>0</v>
      </c>
      <c r="J168" s="40">
        <f>ROUNDDOWN(IF(J167&gt;120,IF(J167&gt;300,120*$G168+180*$G169+(J167-300)*$G170,120*$G168+(J167-120)*$G169),J167*$G168),2)</f>
        <v>0</v>
      </c>
      <c r="K168" s="40">
        <f>ROUNDDOWN(IF(K167&gt;120,IF(K167&gt;300,120*$G168+180*$G169+(K167-300)*$G170,120*$G168+(K167-120)*$G169),K167*$G168),2)</f>
        <v>0</v>
      </c>
      <c r="L168" s="40">
        <f t="shared" ref="L168:T168" si="143">ROUNDDOWN(IF(L167&gt;120,IF(L167&gt;300,120*$G168+180*$G169+(L167-300)*$G170,120*$G168+(L167-120)*$G169),L167*$G168),2)</f>
        <v>0</v>
      </c>
      <c r="M168" s="40">
        <f t="shared" si="143"/>
        <v>0</v>
      </c>
      <c r="N168" s="40">
        <f t="shared" si="143"/>
        <v>0</v>
      </c>
      <c r="O168" s="40">
        <f t="shared" si="143"/>
        <v>0</v>
      </c>
      <c r="P168" s="40">
        <f t="shared" si="143"/>
        <v>0</v>
      </c>
      <c r="Q168" s="40">
        <f t="shared" si="143"/>
        <v>0</v>
      </c>
      <c r="R168" s="40">
        <f t="shared" si="143"/>
        <v>0</v>
      </c>
      <c r="S168" s="40">
        <f t="shared" si="143"/>
        <v>0</v>
      </c>
      <c r="T168" s="99">
        <f t="shared" si="143"/>
        <v>0</v>
      </c>
      <c r="U168" s="32">
        <f>SUM(I168:T168)</f>
        <v>0</v>
      </c>
      <c r="V168" s="112">
        <f t="shared" si="127"/>
        <v>0</v>
      </c>
      <c r="W168" s="10"/>
    </row>
    <row r="169" spans="2:23" ht="17.100000000000001" customHeight="1" x14ac:dyDescent="0.2">
      <c r="B169" s="156">
        <f>COUNTA(C$19:C169)</f>
        <v>17</v>
      </c>
      <c r="C169" s="158"/>
      <c r="D169" s="158"/>
      <c r="E169" s="121"/>
      <c r="F169" s="90" t="s">
        <v>39</v>
      </c>
      <c r="G169" s="51"/>
      <c r="H169" s="55" t="s">
        <v>20</v>
      </c>
      <c r="I169" s="44">
        <f>INT(SUM(I166,I168))</f>
        <v>0</v>
      </c>
      <c r="J169" s="56">
        <f>INT(SUM(J166,J168))</f>
        <v>0</v>
      </c>
      <c r="K169" s="56">
        <f t="shared" ref="K169:T169" si="144">INT(SUM(K166,K168))</f>
        <v>0</v>
      </c>
      <c r="L169" s="56">
        <f t="shared" si="144"/>
        <v>0</v>
      </c>
      <c r="M169" s="56">
        <f t="shared" si="144"/>
        <v>0</v>
      </c>
      <c r="N169" s="56">
        <f t="shared" si="144"/>
        <v>0</v>
      </c>
      <c r="O169" s="56">
        <f t="shared" si="144"/>
        <v>0</v>
      </c>
      <c r="P169" s="56">
        <f t="shared" si="144"/>
        <v>0</v>
      </c>
      <c r="Q169" s="56">
        <f t="shared" si="144"/>
        <v>0</v>
      </c>
      <c r="R169" s="56">
        <f t="shared" si="144"/>
        <v>0</v>
      </c>
      <c r="S169" s="56">
        <f t="shared" si="144"/>
        <v>0</v>
      </c>
      <c r="T169" s="100">
        <f t="shared" si="144"/>
        <v>0</v>
      </c>
      <c r="U169" s="57">
        <f t="shared" si="142"/>
        <v>0</v>
      </c>
      <c r="V169" s="112">
        <f t="shared" si="127"/>
        <v>0</v>
      </c>
      <c r="W169" s="10"/>
    </row>
    <row r="170" spans="2:23" ht="17.100000000000001" customHeight="1" x14ac:dyDescent="0.2">
      <c r="B170" s="152">
        <f>COUNTA(C$19:C170)</f>
        <v>17</v>
      </c>
      <c r="C170" s="159"/>
      <c r="D170" s="159"/>
      <c r="E170" s="122"/>
      <c r="F170" s="91" t="s">
        <v>40</v>
      </c>
      <c r="G170" s="52"/>
      <c r="H170" s="58"/>
      <c r="I170" s="101"/>
      <c r="J170" s="59"/>
      <c r="K170" s="59"/>
      <c r="L170" s="59"/>
      <c r="M170" s="59"/>
      <c r="N170" s="59"/>
      <c r="O170" s="59"/>
      <c r="P170" s="59"/>
      <c r="Q170" s="59"/>
      <c r="R170" s="59"/>
      <c r="S170" s="59"/>
      <c r="T170" s="102"/>
      <c r="U170" s="60"/>
      <c r="V170" s="112">
        <f t="shared" si="127"/>
        <v>0</v>
      </c>
      <c r="W170" s="10"/>
    </row>
    <row r="171" spans="2:23" ht="17.100000000000001" customHeight="1" x14ac:dyDescent="0.2">
      <c r="B171" s="151">
        <f>COUNTA(C$19:C171)</f>
        <v>18</v>
      </c>
      <c r="C171" s="157" t="s">
        <v>58</v>
      </c>
      <c r="D171" s="157" t="s">
        <v>35</v>
      </c>
      <c r="E171" s="117" t="s">
        <v>41</v>
      </c>
      <c r="F171" s="118"/>
      <c r="G171" s="53"/>
      <c r="H171" s="35" t="s">
        <v>19</v>
      </c>
      <c r="I171" s="36">
        <f>$G171</f>
        <v>0</v>
      </c>
      <c r="J171" s="37">
        <f>$G171</f>
        <v>0</v>
      </c>
      <c r="K171" s="37">
        <f t="shared" ref="K171:T171" si="145">$G171</f>
        <v>0</v>
      </c>
      <c r="L171" s="37">
        <f t="shared" si="145"/>
        <v>0</v>
      </c>
      <c r="M171" s="37">
        <f t="shared" si="145"/>
        <v>0</v>
      </c>
      <c r="N171" s="37">
        <f t="shared" si="145"/>
        <v>0</v>
      </c>
      <c r="O171" s="37">
        <f t="shared" si="145"/>
        <v>0</v>
      </c>
      <c r="P171" s="37">
        <f t="shared" si="145"/>
        <v>0</v>
      </c>
      <c r="Q171" s="37">
        <f t="shared" si="145"/>
        <v>0</v>
      </c>
      <c r="R171" s="37">
        <f t="shared" si="145"/>
        <v>0</v>
      </c>
      <c r="S171" s="37">
        <f t="shared" si="145"/>
        <v>0</v>
      </c>
      <c r="T171" s="38">
        <f t="shared" si="145"/>
        <v>0</v>
      </c>
      <c r="U171" s="43">
        <f t="shared" ref="U171:U174" si="146">SUM(I171:T171)</f>
        <v>0</v>
      </c>
      <c r="V171" s="112">
        <f t="shared" si="127"/>
        <v>0</v>
      </c>
      <c r="W171" s="10"/>
    </row>
    <row r="172" spans="2:23" ht="17.100000000000001" customHeight="1" x14ac:dyDescent="0.2">
      <c r="B172" s="156">
        <f>COUNTA(C$19:C172)</f>
        <v>18</v>
      </c>
      <c r="C172" s="158"/>
      <c r="D172" s="158"/>
      <c r="E172" s="119" t="s">
        <v>142</v>
      </c>
      <c r="F172" s="120"/>
      <c r="G172" s="28">
        <v>20</v>
      </c>
      <c r="H172" s="29" t="s">
        <v>32</v>
      </c>
      <c r="I172" s="44">
        <v>21</v>
      </c>
      <c r="J172" s="45">
        <v>20</v>
      </c>
      <c r="K172" s="45">
        <v>21</v>
      </c>
      <c r="L172" s="45">
        <v>24</v>
      </c>
      <c r="M172" s="45">
        <v>24</v>
      </c>
      <c r="N172" s="45">
        <v>26</v>
      </c>
      <c r="O172" s="45">
        <v>24</v>
      </c>
      <c r="P172" s="45">
        <v>22</v>
      </c>
      <c r="Q172" s="45">
        <v>18</v>
      </c>
      <c r="R172" s="45">
        <v>21</v>
      </c>
      <c r="S172" s="45">
        <v>18</v>
      </c>
      <c r="T172" s="46">
        <v>17</v>
      </c>
      <c r="U172" s="47">
        <f t="shared" si="146"/>
        <v>256</v>
      </c>
      <c r="V172" s="112">
        <f t="shared" si="127"/>
        <v>215</v>
      </c>
      <c r="W172" s="10"/>
    </row>
    <row r="173" spans="2:23" ht="17.100000000000001" customHeight="1" x14ac:dyDescent="0.2">
      <c r="B173" s="156">
        <f>COUNTA(C$19:C173)</f>
        <v>18</v>
      </c>
      <c r="C173" s="158"/>
      <c r="D173" s="158"/>
      <c r="E173" s="121" t="s">
        <v>37</v>
      </c>
      <c r="F173" s="89" t="s">
        <v>38</v>
      </c>
      <c r="G173" s="54"/>
      <c r="H173" s="29" t="s">
        <v>26</v>
      </c>
      <c r="I173" s="98">
        <f>ROUNDDOWN(IF(I172&gt;120,IF(I172&gt;300,120*$G173+180*$G174+(I172-300)*$G175,120*$G173+(I172-120)*$G174),I172*$G173),2)</f>
        <v>0</v>
      </c>
      <c r="J173" s="40">
        <f>ROUNDDOWN(IF(J172&gt;120,IF(J172&gt;300,120*$G173+180*$G174+(J172-300)*$G175,120*$G173+(J172-120)*$G174),J172*$G173),2)</f>
        <v>0</v>
      </c>
      <c r="K173" s="40">
        <f>ROUNDDOWN(IF(K172&gt;120,IF(K172&gt;300,120*$G173+180*$G174+(K172-300)*$G175,120*$G173+(K172-120)*$G174),K172*$G173),2)</f>
        <v>0</v>
      </c>
      <c r="L173" s="40">
        <f t="shared" ref="L173:T173" si="147">ROUNDDOWN(IF(L172&gt;120,IF(L172&gt;300,120*$G173+180*$G174+(L172-300)*$G175,120*$G173+(L172-120)*$G174),L172*$G173),2)</f>
        <v>0</v>
      </c>
      <c r="M173" s="40">
        <f t="shared" si="147"/>
        <v>0</v>
      </c>
      <c r="N173" s="40">
        <f t="shared" si="147"/>
        <v>0</v>
      </c>
      <c r="O173" s="40">
        <f t="shared" si="147"/>
        <v>0</v>
      </c>
      <c r="P173" s="40">
        <f t="shared" si="147"/>
        <v>0</v>
      </c>
      <c r="Q173" s="40">
        <f t="shared" si="147"/>
        <v>0</v>
      </c>
      <c r="R173" s="40">
        <f t="shared" si="147"/>
        <v>0</v>
      </c>
      <c r="S173" s="40">
        <f t="shared" si="147"/>
        <v>0</v>
      </c>
      <c r="T173" s="99">
        <f t="shared" si="147"/>
        <v>0</v>
      </c>
      <c r="U173" s="32">
        <f>SUM(I173:T173)</f>
        <v>0</v>
      </c>
      <c r="V173" s="112">
        <f t="shared" si="127"/>
        <v>0</v>
      </c>
      <c r="W173" s="10"/>
    </row>
    <row r="174" spans="2:23" ht="17.100000000000001" customHeight="1" x14ac:dyDescent="0.2">
      <c r="B174" s="156">
        <f>COUNTA(C$19:C174)</f>
        <v>18</v>
      </c>
      <c r="C174" s="158"/>
      <c r="D174" s="158"/>
      <c r="E174" s="121"/>
      <c r="F174" s="90" t="s">
        <v>39</v>
      </c>
      <c r="G174" s="51"/>
      <c r="H174" s="55" t="s">
        <v>20</v>
      </c>
      <c r="I174" s="44">
        <f>INT(SUM(I171,I173))</f>
        <v>0</v>
      </c>
      <c r="J174" s="56">
        <f>INT(SUM(J171,J173))</f>
        <v>0</v>
      </c>
      <c r="K174" s="56">
        <f t="shared" ref="K174:T174" si="148">INT(SUM(K171,K173))</f>
        <v>0</v>
      </c>
      <c r="L174" s="56">
        <f t="shared" si="148"/>
        <v>0</v>
      </c>
      <c r="M174" s="56">
        <f t="shared" si="148"/>
        <v>0</v>
      </c>
      <c r="N174" s="56">
        <f t="shared" si="148"/>
        <v>0</v>
      </c>
      <c r="O174" s="56">
        <f t="shared" si="148"/>
        <v>0</v>
      </c>
      <c r="P174" s="56">
        <f t="shared" si="148"/>
        <v>0</v>
      </c>
      <c r="Q174" s="56">
        <f t="shared" si="148"/>
        <v>0</v>
      </c>
      <c r="R174" s="56">
        <f t="shared" si="148"/>
        <v>0</v>
      </c>
      <c r="S174" s="56">
        <f t="shared" si="148"/>
        <v>0</v>
      </c>
      <c r="T174" s="100">
        <f t="shared" si="148"/>
        <v>0</v>
      </c>
      <c r="U174" s="57">
        <f t="shared" si="146"/>
        <v>0</v>
      </c>
      <c r="V174" s="112">
        <f t="shared" si="127"/>
        <v>0</v>
      </c>
      <c r="W174" s="10"/>
    </row>
    <row r="175" spans="2:23" ht="17.100000000000001" customHeight="1" x14ac:dyDescent="0.2">
      <c r="B175" s="152">
        <f>COUNTA(C$19:C175)</f>
        <v>18</v>
      </c>
      <c r="C175" s="159"/>
      <c r="D175" s="159"/>
      <c r="E175" s="122"/>
      <c r="F175" s="91" t="s">
        <v>40</v>
      </c>
      <c r="G175" s="52"/>
      <c r="H175" s="58"/>
      <c r="I175" s="101"/>
      <c r="J175" s="59"/>
      <c r="K175" s="59"/>
      <c r="L175" s="59"/>
      <c r="M175" s="59"/>
      <c r="N175" s="59"/>
      <c r="O175" s="59"/>
      <c r="P175" s="59"/>
      <c r="Q175" s="59"/>
      <c r="R175" s="59"/>
      <c r="S175" s="59"/>
      <c r="T175" s="102"/>
      <c r="U175" s="60"/>
      <c r="V175" s="112">
        <f t="shared" si="127"/>
        <v>0</v>
      </c>
      <c r="W175" s="10"/>
    </row>
    <row r="176" spans="2:23" ht="17.100000000000001" customHeight="1" x14ac:dyDescent="0.2">
      <c r="B176" s="151">
        <f>COUNTA(C$19:C176)</f>
        <v>19</v>
      </c>
      <c r="C176" s="157" t="s">
        <v>128</v>
      </c>
      <c r="D176" s="157" t="s">
        <v>35</v>
      </c>
      <c r="E176" s="117" t="s">
        <v>41</v>
      </c>
      <c r="F176" s="118"/>
      <c r="G176" s="53"/>
      <c r="H176" s="35" t="s">
        <v>19</v>
      </c>
      <c r="I176" s="36">
        <f>$G176</f>
        <v>0</v>
      </c>
      <c r="J176" s="37">
        <f>$G176</f>
        <v>0</v>
      </c>
      <c r="K176" s="37">
        <f t="shared" ref="K176:T176" si="149">$G176</f>
        <v>0</v>
      </c>
      <c r="L176" s="37">
        <f t="shared" si="149"/>
        <v>0</v>
      </c>
      <c r="M176" s="37">
        <f t="shared" si="149"/>
        <v>0</v>
      </c>
      <c r="N176" s="37">
        <f t="shared" si="149"/>
        <v>0</v>
      </c>
      <c r="O176" s="37">
        <f t="shared" si="149"/>
        <v>0</v>
      </c>
      <c r="P176" s="37">
        <f t="shared" si="149"/>
        <v>0</v>
      </c>
      <c r="Q176" s="37">
        <f t="shared" si="149"/>
        <v>0</v>
      </c>
      <c r="R176" s="37">
        <f t="shared" si="149"/>
        <v>0</v>
      </c>
      <c r="S176" s="37">
        <f t="shared" si="149"/>
        <v>0</v>
      </c>
      <c r="T176" s="38">
        <f t="shared" si="149"/>
        <v>0</v>
      </c>
      <c r="U176" s="43">
        <f t="shared" ref="U176:U179" si="150">SUM(I176:T176)</f>
        <v>0</v>
      </c>
      <c r="V176" s="112">
        <f t="shared" si="127"/>
        <v>0</v>
      </c>
      <c r="W176" s="10"/>
    </row>
    <row r="177" spans="2:23" ht="17.100000000000001" customHeight="1" x14ac:dyDescent="0.2">
      <c r="B177" s="156">
        <f>COUNTA(C$19:C177)</f>
        <v>19</v>
      </c>
      <c r="C177" s="158"/>
      <c r="D177" s="158"/>
      <c r="E177" s="119" t="s">
        <v>142</v>
      </c>
      <c r="F177" s="120"/>
      <c r="G177" s="28">
        <v>10</v>
      </c>
      <c r="H177" s="29" t="s">
        <v>32</v>
      </c>
      <c r="I177" s="44">
        <v>3</v>
      </c>
      <c r="J177" s="45">
        <v>4</v>
      </c>
      <c r="K177" s="45">
        <v>5</v>
      </c>
      <c r="L177" s="45">
        <v>5</v>
      </c>
      <c r="M177" s="45">
        <v>6</v>
      </c>
      <c r="N177" s="45">
        <v>11</v>
      </c>
      <c r="O177" s="45">
        <v>6</v>
      </c>
      <c r="P177" s="45">
        <v>4</v>
      </c>
      <c r="Q177" s="45">
        <v>3</v>
      </c>
      <c r="R177" s="45">
        <v>3</v>
      </c>
      <c r="S177" s="45">
        <v>3</v>
      </c>
      <c r="T177" s="46">
        <v>3</v>
      </c>
      <c r="U177" s="47">
        <f t="shared" si="150"/>
        <v>56</v>
      </c>
      <c r="V177" s="112">
        <f t="shared" si="127"/>
        <v>49</v>
      </c>
      <c r="W177" s="10"/>
    </row>
    <row r="178" spans="2:23" ht="17.100000000000001" customHeight="1" x14ac:dyDescent="0.2">
      <c r="B178" s="156">
        <f>COUNTA(C$19:C178)</f>
        <v>19</v>
      </c>
      <c r="C178" s="158"/>
      <c r="D178" s="158"/>
      <c r="E178" s="121" t="s">
        <v>37</v>
      </c>
      <c r="F178" s="89" t="s">
        <v>38</v>
      </c>
      <c r="G178" s="54"/>
      <c r="H178" s="29" t="s">
        <v>26</v>
      </c>
      <c r="I178" s="98">
        <f>ROUNDDOWN(IF(I177&gt;120,IF(I177&gt;300,120*$G178+180*$G179+(I177-300)*$G180,120*$G178+(I177-120)*$G179),I177*$G178),2)</f>
        <v>0</v>
      </c>
      <c r="J178" s="40">
        <f>ROUNDDOWN(IF(J177&gt;120,IF(J177&gt;300,120*$G178+180*$G179+(J177-300)*$G180,120*$G178+(J177-120)*$G179),J177*$G178),2)</f>
        <v>0</v>
      </c>
      <c r="K178" s="40">
        <f>ROUNDDOWN(IF(K177&gt;120,IF(K177&gt;300,120*$G178+180*$G179+(K177-300)*$G180,120*$G178+(K177-120)*$G179),K177*$G178),2)</f>
        <v>0</v>
      </c>
      <c r="L178" s="40">
        <f t="shared" ref="L178:T178" si="151">ROUNDDOWN(IF(L177&gt;120,IF(L177&gt;300,120*$G178+180*$G179+(L177-300)*$G180,120*$G178+(L177-120)*$G179),L177*$G178),2)</f>
        <v>0</v>
      </c>
      <c r="M178" s="40">
        <f t="shared" si="151"/>
        <v>0</v>
      </c>
      <c r="N178" s="40">
        <f t="shared" si="151"/>
        <v>0</v>
      </c>
      <c r="O178" s="40">
        <f t="shared" si="151"/>
        <v>0</v>
      </c>
      <c r="P178" s="40">
        <f t="shared" si="151"/>
        <v>0</v>
      </c>
      <c r="Q178" s="40">
        <f t="shared" si="151"/>
        <v>0</v>
      </c>
      <c r="R178" s="40">
        <f t="shared" si="151"/>
        <v>0</v>
      </c>
      <c r="S178" s="40">
        <f t="shared" si="151"/>
        <v>0</v>
      </c>
      <c r="T178" s="99">
        <f t="shared" si="151"/>
        <v>0</v>
      </c>
      <c r="U178" s="32">
        <f>SUM(I178:T178)</f>
        <v>0</v>
      </c>
      <c r="V178" s="112">
        <f t="shared" si="127"/>
        <v>0</v>
      </c>
      <c r="W178" s="10"/>
    </row>
    <row r="179" spans="2:23" ht="17.100000000000001" customHeight="1" x14ac:dyDescent="0.2">
      <c r="B179" s="156">
        <f>COUNTA(C$19:C179)</f>
        <v>19</v>
      </c>
      <c r="C179" s="158"/>
      <c r="D179" s="158"/>
      <c r="E179" s="121"/>
      <c r="F179" s="90" t="s">
        <v>39</v>
      </c>
      <c r="G179" s="51"/>
      <c r="H179" s="55" t="s">
        <v>20</v>
      </c>
      <c r="I179" s="44">
        <f>INT(SUM(I176,I178))</f>
        <v>0</v>
      </c>
      <c r="J179" s="56">
        <f>INT(SUM(J176,J178))</f>
        <v>0</v>
      </c>
      <c r="K179" s="56">
        <f t="shared" ref="K179:T179" si="152">INT(SUM(K176,K178))</f>
        <v>0</v>
      </c>
      <c r="L179" s="56">
        <f t="shared" si="152"/>
        <v>0</v>
      </c>
      <c r="M179" s="56">
        <f t="shared" si="152"/>
        <v>0</v>
      </c>
      <c r="N179" s="56">
        <f t="shared" si="152"/>
        <v>0</v>
      </c>
      <c r="O179" s="56">
        <f t="shared" si="152"/>
        <v>0</v>
      </c>
      <c r="P179" s="56">
        <f t="shared" si="152"/>
        <v>0</v>
      </c>
      <c r="Q179" s="56">
        <f t="shared" si="152"/>
        <v>0</v>
      </c>
      <c r="R179" s="56">
        <f t="shared" si="152"/>
        <v>0</v>
      </c>
      <c r="S179" s="56">
        <f t="shared" si="152"/>
        <v>0</v>
      </c>
      <c r="T179" s="100">
        <f t="shared" si="152"/>
        <v>0</v>
      </c>
      <c r="U179" s="57">
        <f t="shared" si="150"/>
        <v>0</v>
      </c>
      <c r="V179" s="112">
        <f t="shared" si="127"/>
        <v>0</v>
      </c>
      <c r="W179" s="10"/>
    </row>
    <row r="180" spans="2:23" ht="17.100000000000001" customHeight="1" x14ac:dyDescent="0.2">
      <c r="B180" s="152">
        <f>COUNTA(C$19:C180)</f>
        <v>19</v>
      </c>
      <c r="C180" s="159"/>
      <c r="D180" s="159"/>
      <c r="E180" s="122"/>
      <c r="F180" s="91" t="s">
        <v>40</v>
      </c>
      <c r="G180" s="52"/>
      <c r="H180" s="58"/>
      <c r="I180" s="101"/>
      <c r="J180" s="59"/>
      <c r="K180" s="59"/>
      <c r="L180" s="59"/>
      <c r="M180" s="59"/>
      <c r="N180" s="59"/>
      <c r="O180" s="59"/>
      <c r="P180" s="59"/>
      <c r="Q180" s="59"/>
      <c r="R180" s="59"/>
      <c r="S180" s="59"/>
      <c r="T180" s="102"/>
      <c r="U180" s="60"/>
      <c r="V180" s="112">
        <f t="shared" si="127"/>
        <v>0</v>
      </c>
      <c r="W180" s="10"/>
    </row>
    <row r="181" spans="2:23" ht="17.100000000000001" customHeight="1" x14ac:dyDescent="0.2">
      <c r="B181" s="151">
        <f>COUNTA(C$19:C181)</f>
        <v>20</v>
      </c>
      <c r="C181" s="157" t="s">
        <v>59</v>
      </c>
      <c r="D181" s="157" t="s">
        <v>35</v>
      </c>
      <c r="E181" s="117" t="s">
        <v>41</v>
      </c>
      <c r="F181" s="118"/>
      <c r="G181" s="53"/>
      <c r="H181" s="35" t="s">
        <v>19</v>
      </c>
      <c r="I181" s="36">
        <f>$G181</f>
        <v>0</v>
      </c>
      <c r="J181" s="37">
        <f>$G181</f>
        <v>0</v>
      </c>
      <c r="K181" s="37">
        <f t="shared" ref="K181:T181" si="153">$G181</f>
        <v>0</v>
      </c>
      <c r="L181" s="37">
        <f t="shared" si="153"/>
        <v>0</v>
      </c>
      <c r="M181" s="37">
        <f t="shared" si="153"/>
        <v>0</v>
      </c>
      <c r="N181" s="37">
        <f t="shared" si="153"/>
        <v>0</v>
      </c>
      <c r="O181" s="37">
        <f t="shared" si="153"/>
        <v>0</v>
      </c>
      <c r="P181" s="37">
        <f t="shared" si="153"/>
        <v>0</v>
      </c>
      <c r="Q181" s="37">
        <f t="shared" si="153"/>
        <v>0</v>
      </c>
      <c r="R181" s="37">
        <f t="shared" si="153"/>
        <v>0</v>
      </c>
      <c r="S181" s="37">
        <f t="shared" si="153"/>
        <v>0</v>
      </c>
      <c r="T181" s="38">
        <f t="shared" si="153"/>
        <v>0</v>
      </c>
      <c r="U181" s="43">
        <f t="shared" ref="U181:U184" si="154">SUM(I181:T181)</f>
        <v>0</v>
      </c>
      <c r="V181" s="112">
        <f t="shared" si="127"/>
        <v>0</v>
      </c>
      <c r="W181" s="10"/>
    </row>
    <row r="182" spans="2:23" ht="17.100000000000001" customHeight="1" x14ac:dyDescent="0.2">
      <c r="B182" s="156">
        <f>COUNTA(C$19:C182)</f>
        <v>20</v>
      </c>
      <c r="C182" s="158"/>
      <c r="D182" s="158"/>
      <c r="E182" s="119" t="s">
        <v>142</v>
      </c>
      <c r="F182" s="120"/>
      <c r="G182" s="28">
        <v>15</v>
      </c>
      <c r="H182" s="29" t="s">
        <v>32</v>
      </c>
      <c r="I182" s="44">
        <v>45</v>
      </c>
      <c r="J182" s="45">
        <v>42</v>
      </c>
      <c r="K182" s="45">
        <v>118</v>
      </c>
      <c r="L182" s="45">
        <v>171</v>
      </c>
      <c r="M182" s="45">
        <v>25</v>
      </c>
      <c r="N182" s="45">
        <v>28</v>
      </c>
      <c r="O182" s="45">
        <v>29</v>
      </c>
      <c r="P182" s="45">
        <v>145</v>
      </c>
      <c r="Q182" s="45">
        <v>39</v>
      </c>
      <c r="R182" s="45">
        <v>50</v>
      </c>
      <c r="S182" s="45">
        <v>51</v>
      </c>
      <c r="T182" s="46">
        <v>42</v>
      </c>
      <c r="U182" s="47">
        <f t="shared" si="154"/>
        <v>785</v>
      </c>
      <c r="V182" s="112">
        <f t="shared" si="127"/>
        <v>698</v>
      </c>
      <c r="W182" s="10"/>
    </row>
    <row r="183" spans="2:23" ht="17.100000000000001" customHeight="1" x14ac:dyDescent="0.2">
      <c r="B183" s="156">
        <f>COUNTA(C$19:C183)</f>
        <v>20</v>
      </c>
      <c r="C183" s="158"/>
      <c r="D183" s="158"/>
      <c r="E183" s="121" t="s">
        <v>37</v>
      </c>
      <c r="F183" s="89" t="s">
        <v>38</v>
      </c>
      <c r="G183" s="54"/>
      <c r="H183" s="29" t="s">
        <v>26</v>
      </c>
      <c r="I183" s="98">
        <f>ROUNDDOWN(IF(I182&gt;120,IF(I182&gt;300,120*$G183+180*$G184+(I182-300)*$G185,120*$G183+(I182-120)*$G184),I182*$G183),2)</f>
        <v>0</v>
      </c>
      <c r="J183" s="40">
        <f>ROUNDDOWN(IF(J182&gt;120,IF(J182&gt;300,120*$G183+180*$G184+(J182-300)*$G185,120*$G183+(J182-120)*$G184),J182*$G183),2)</f>
        <v>0</v>
      </c>
      <c r="K183" s="40">
        <f>ROUNDDOWN(IF(K182&gt;120,IF(K182&gt;300,120*$G183+180*$G184+(K182-300)*$G185,120*$G183+(K182-120)*$G184),K182*$G183),2)</f>
        <v>0</v>
      </c>
      <c r="L183" s="40">
        <f t="shared" ref="L183:T183" si="155">ROUNDDOWN(IF(L182&gt;120,IF(L182&gt;300,120*$G183+180*$G184+(L182-300)*$G185,120*$G183+(L182-120)*$G184),L182*$G183),2)</f>
        <v>0</v>
      </c>
      <c r="M183" s="40">
        <f t="shared" si="155"/>
        <v>0</v>
      </c>
      <c r="N183" s="40">
        <f t="shared" si="155"/>
        <v>0</v>
      </c>
      <c r="O183" s="40">
        <f t="shared" si="155"/>
        <v>0</v>
      </c>
      <c r="P183" s="40">
        <f t="shared" si="155"/>
        <v>0</v>
      </c>
      <c r="Q183" s="40">
        <f t="shared" si="155"/>
        <v>0</v>
      </c>
      <c r="R183" s="40">
        <f t="shared" si="155"/>
        <v>0</v>
      </c>
      <c r="S183" s="40">
        <f t="shared" si="155"/>
        <v>0</v>
      </c>
      <c r="T183" s="99">
        <f t="shared" si="155"/>
        <v>0</v>
      </c>
      <c r="U183" s="32">
        <f>SUM(I183:T183)</f>
        <v>0</v>
      </c>
      <c r="V183" s="112">
        <f t="shared" si="127"/>
        <v>0</v>
      </c>
      <c r="W183" s="10"/>
    </row>
    <row r="184" spans="2:23" ht="17.100000000000001" customHeight="1" x14ac:dyDescent="0.2">
      <c r="B184" s="156">
        <f>COUNTA(C$19:C184)</f>
        <v>20</v>
      </c>
      <c r="C184" s="158"/>
      <c r="D184" s="158"/>
      <c r="E184" s="121"/>
      <c r="F184" s="90" t="s">
        <v>39</v>
      </c>
      <c r="G184" s="51"/>
      <c r="H184" s="55" t="s">
        <v>20</v>
      </c>
      <c r="I184" s="44">
        <f>INT(SUM(I181,I183))</f>
        <v>0</v>
      </c>
      <c r="J184" s="56">
        <f>INT(SUM(J181,J183))</f>
        <v>0</v>
      </c>
      <c r="K184" s="56">
        <f t="shared" ref="K184:T184" si="156">INT(SUM(K181,K183))</f>
        <v>0</v>
      </c>
      <c r="L184" s="56">
        <f t="shared" si="156"/>
        <v>0</v>
      </c>
      <c r="M184" s="56">
        <f t="shared" si="156"/>
        <v>0</v>
      </c>
      <c r="N184" s="56">
        <f t="shared" si="156"/>
        <v>0</v>
      </c>
      <c r="O184" s="56">
        <f t="shared" si="156"/>
        <v>0</v>
      </c>
      <c r="P184" s="56">
        <f t="shared" si="156"/>
        <v>0</v>
      </c>
      <c r="Q184" s="56">
        <f t="shared" si="156"/>
        <v>0</v>
      </c>
      <c r="R184" s="56">
        <f t="shared" si="156"/>
        <v>0</v>
      </c>
      <c r="S184" s="56">
        <f t="shared" si="156"/>
        <v>0</v>
      </c>
      <c r="T184" s="100">
        <f t="shared" si="156"/>
        <v>0</v>
      </c>
      <c r="U184" s="57">
        <f t="shared" si="154"/>
        <v>0</v>
      </c>
      <c r="V184" s="112">
        <f t="shared" si="127"/>
        <v>0</v>
      </c>
      <c r="W184" s="10"/>
    </row>
    <row r="185" spans="2:23" ht="17.100000000000001" customHeight="1" x14ac:dyDescent="0.2">
      <c r="B185" s="152">
        <f>COUNTA(C$19:C185)</f>
        <v>20</v>
      </c>
      <c r="C185" s="159"/>
      <c r="D185" s="159"/>
      <c r="E185" s="122"/>
      <c r="F185" s="91" t="s">
        <v>40</v>
      </c>
      <c r="G185" s="52"/>
      <c r="H185" s="58"/>
      <c r="I185" s="101"/>
      <c r="J185" s="59"/>
      <c r="K185" s="59"/>
      <c r="L185" s="59"/>
      <c r="M185" s="59"/>
      <c r="N185" s="59"/>
      <c r="O185" s="59"/>
      <c r="P185" s="59"/>
      <c r="Q185" s="59"/>
      <c r="R185" s="59"/>
      <c r="S185" s="59"/>
      <c r="T185" s="102"/>
      <c r="U185" s="60"/>
      <c r="V185" s="112">
        <f t="shared" si="127"/>
        <v>0</v>
      </c>
      <c r="W185" s="10"/>
    </row>
    <row r="186" spans="2:23" ht="17.100000000000001" customHeight="1" x14ac:dyDescent="0.2">
      <c r="B186" s="151">
        <f>COUNTA(C$19:C186)</f>
        <v>21</v>
      </c>
      <c r="C186" s="157" t="s">
        <v>60</v>
      </c>
      <c r="D186" s="157" t="s">
        <v>35</v>
      </c>
      <c r="E186" s="117" t="s">
        <v>41</v>
      </c>
      <c r="F186" s="118"/>
      <c r="G186" s="53"/>
      <c r="H186" s="35" t="s">
        <v>19</v>
      </c>
      <c r="I186" s="36">
        <f>$G186</f>
        <v>0</v>
      </c>
      <c r="J186" s="37">
        <f>$G186</f>
        <v>0</v>
      </c>
      <c r="K186" s="37">
        <f t="shared" ref="K186:T186" si="157">$G186</f>
        <v>0</v>
      </c>
      <c r="L186" s="37">
        <f t="shared" si="157"/>
        <v>0</v>
      </c>
      <c r="M186" s="37">
        <f t="shared" si="157"/>
        <v>0</v>
      </c>
      <c r="N186" s="37">
        <f t="shared" si="157"/>
        <v>0</v>
      </c>
      <c r="O186" s="37">
        <f t="shared" si="157"/>
        <v>0</v>
      </c>
      <c r="P186" s="37">
        <f t="shared" si="157"/>
        <v>0</v>
      </c>
      <c r="Q186" s="37">
        <f t="shared" si="157"/>
        <v>0</v>
      </c>
      <c r="R186" s="37">
        <f t="shared" si="157"/>
        <v>0</v>
      </c>
      <c r="S186" s="37">
        <f t="shared" si="157"/>
        <v>0</v>
      </c>
      <c r="T186" s="38">
        <f t="shared" si="157"/>
        <v>0</v>
      </c>
      <c r="U186" s="43">
        <f t="shared" ref="U186:U189" si="158">SUM(I186:T186)</f>
        <v>0</v>
      </c>
      <c r="V186" s="112">
        <f t="shared" si="127"/>
        <v>0</v>
      </c>
      <c r="W186" s="10"/>
    </row>
    <row r="187" spans="2:23" ht="17.100000000000001" customHeight="1" x14ac:dyDescent="0.2">
      <c r="B187" s="156">
        <f>COUNTA(C$19:C187)</f>
        <v>21</v>
      </c>
      <c r="C187" s="158"/>
      <c r="D187" s="158"/>
      <c r="E187" s="119" t="s">
        <v>142</v>
      </c>
      <c r="F187" s="120"/>
      <c r="G187" s="28">
        <v>20</v>
      </c>
      <c r="H187" s="29" t="s">
        <v>32</v>
      </c>
      <c r="I187" s="44">
        <v>77</v>
      </c>
      <c r="J187" s="45">
        <v>64</v>
      </c>
      <c r="K187" s="45">
        <v>42</v>
      </c>
      <c r="L187" s="45">
        <v>42</v>
      </c>
      <c r="M187" s="45">
        <v>43</v>
      </c>
      <c r="N187" s="45">
        <v>50</v>
      </c>
      <c r="O187" s="45">
        <v>46</v>
      </c>
      <c r="P187" s="45">
        <v>49</v>
      </c>
      <c r="Q187" s="45">
        <v>69</v>
      </c>
      <c r="R187" s="45">
        <v>104</v>
      </c>
      <c r="S187" s="45">
        <v>95</v>
      </c>
      <c r="T187" s="46">
        <v>100</v>
      </c>
      <c r="U187" s="47">
        <f t="shared" si="158"/>
        <v>781</v>
      </c>
      <c r="V187" s="112">
        <f t="shared" si="127"/>
        <v>640</v>
      </c>
      <c r="W187" s="10"/>
    </row>
    <row r="188" spans="2:23" ht="17.100000000000001" customHeight="1" x14ac:dyDescent="0.2">
      <c r="B188" s="156">
        <f>COUNTA(C$19:C188)</f>
        <v>21</v>
      </c>
      <c r="C188" s="158"/>
      <c r="D188" s="158"/>
      <c r="E188" s="121" t="s">
        <v>37</v>
      </c>
      <c r="F188" s="89" t="s">
        <v>38</v>
      </c>
      <c r="G188" s="54"/>
      <c r="H188" s="29" t="s">
        <v>26</v>
      </c>
      <c r="I188" s="98">
        <f>ROUNDDOWN(IF(I187&gt;120,IF(I187&gt;300,120*$G188+180*$G189+(I187-300)*$G190,120*$G188+(I187-120)*$G189),I187*$G188),2)</f>
        <v>0</v>
      </c>
      <c r="J188" s="40">
        <f>ROUNDDOWN(IF(J187&gt;120,IF(J187&gt;300,120*$G188+180*$G189+(J187-300)*$G190,120*$G188+(J187-120)*$G189),J187*$G188),2)</f>
        <v>0</v>
      </c>
      <c r="K188" s="40">
        <f>ROUNDDOWN(IF(K187&gt;120,IF(K187&gt;300,120*$G188+180*$G189+(K187-300)*$G190,120*$G188+(K187-120)*$G189),K187*$G188),2)</f>
        <v>0</v>
      </c>
      <c r="L188" s="40">
        <f t="shared" ref="L188:T188" si="159">ROUNDDOWN(IF(L187&gt;120,IF(L187&gt;300,120*$G188+180*$G189+(L187-300)*$G190,120*$G188+(L187-120)*$G189),L187*$G188),2)</f>
        <v>0</v>
      </c>
      <c r="M188" s="40">
        <f t="shared" si="159"/>
        <v>0</v>
      </c>
      <c r="N188" s="40">
        <f t="shared" si="159"/>
        <v>0</v>
      </c>
      <c r="O188" s="40">
        <f t="shared" si="159"/>
        <v>0</v>
      </c>
      <c r="P188" s="40">
        <f t="shared" si="159"/>
        <v>0</v>
      </c>
      <c r="Q188" s="40">
        <f t="shared" si="159"/>
        <v>0</v>
      </c>
      <c r="R188" s="40">
        <f t="shared" si="159"/>
        <v>0</v>
      </c>
      <c r="S188" s="40">
        <f t="shared" si="159"/>
        <v>0</v>
      </c>
      <c r="T188" s="99">
        <f t="shared" si="159"/>
        <v>0</v>
      </c>
      <c r="U188" s="32">
        <f>SUM(I188:T188)</f>
        <v>0</v>
      </c>
      <c r="V188" s="112">
        <f t="shared" si="127"/>
        <v>0</v>
      </c>
      <c r="W188" s="10"/>
    </row>
    <row r="189" spans="2:23" ht="17.100000000000001" customHeight="1" x14ac:dyDescent="0.2">
      <c r="B189" s="156">
        <f>COUNTA(C$19:C189)</f>
        <v>21</v>
      </c>
      <c r="C189" s="158"/>
      <c r="D189" s="158"/>
      <c r="E189" s="121"/>
      <c r="F189" s="90" t="s">
        <v>39</v>
      </c>
      <c r="G189" s="51"/>
      <c r="H189" s="55" t="s">
        <v>20</v>
      </c>
      <c r="I189" s="44">
        <f>INT(SUM(I186,I188))</f>
        <v>0</v>
      </c>
      <c r="J189" s="56">
        <f>INT(SUM(J186,J188))</f>
        <v>0</v>
      </c>
      <c r="K189" s="56">
        <f t="shared" ref="K189:T189" si="160">INT(SUM(K186,K188))</f>
        <v>0</v>
      </c>
      <c r="L189" s="56">
        <f t="shared" si="160"/>
        <v>0</v>
      </c>
      <c r="M189" s="56">
        <f t="shared" si="160"/>
        <v>0</v>
      </c>
      <c r="N189" s="56">
        <f t="shared" si="160"/>
        <v>0</v>
      </c>
      <c r="O189" s="56">
        <f t="shared" si="160"/>
        <v>0</v>
      </c>
      <c r="P189" s="56">
        <f t="shared" si="160"/>
        <v>0</v>
      </c>
      <c r="Q189" s="56">
        <f t="shared" si="160"/>
        <v>0</v>
      </c>
      <c r="R189" s="56">
        <f t="shared" si="160"/>
        <v>0</v>
      </c>
      <c r="S189" s="56">
        <f t="shared" si="160"/>
        <v>0</v>
      </c>
      <c r="T189" s="100">
        <f t="shared" si="160"/>
        <v>0</v>
      </c>
      <c r="U189" s="57">
        <f t="shared" si="158"/>
        <v>0</v>
      </c>
      <c r="V189" s="112">
        <f t="shared" si="127"/>
        <v>0</v>
      </c>
      <c r="W189" s="10"/>
    </row>
    <row r="190" spans="2:23" ht="17.100000000000001" customHeight="1" x14ac:dyDescent="0.2">
      <c r="B190" s="152">
        <f>COUNTA(C$19:C190)</f>
        <v>21</v>
      </c>
      <c r="C190" s="159"/>
      <c r="D190" s="159"/>
      <c r="E190" s="122"/>
      <c r="F190" s="91" t="s">
        <v>40</v>
      </c>
      <c r="G190" s="52"/>
      <c r="H190" s="58"/>
      <c r="I190" s="101"/>
      <c r="J190" s="59"/>
      <c r="K190" s="59"/>
      <c r="L190" s="59"/>
      <c r="M190" s="59"/>
      <c r="N190" s="59"/>
      <c r="O190" s="59"/>
      <c r="P190" s="59"/>
      <c r="Q190" s="59"/>
      <c r="R190" s="59"/>
      <c r="S190" s="59"/>
      <c r="T190" s="102"/>
      <c r="U190" s="60"/>
      <c r="V190" s="112">
        <f t="shared" si="127"/>
        <v>0</v>
      </c>
      <c r="W190" s="10"/>
    </row>
    <row r="191" spans="2:23" ht="17.100000000000001" customHeight="1" x14ac:dyDescent="0.2">
      <c r="B191" s="151">
        <f>COUNTA(C$19:C191)</f>
        <v>22</v>
      </c>
      <c r="C191" s="157" t="s">
        <v>61</v>
      </c>
      <c r="D191" s="157" t="s">
        <v>35</v>
      </c>
      <c r="E191" s="117" t="s">
        <v>41</v>
      </c>
      <c r="F191" s="118"/>
      <c r="G191" s="53"/>
      <c r="H191" s="35" t="s">
        <v>19</v>
      </c>
      <c r="I191" s="36">
        <f>$G191</f>
        <v>0</v>
      </c>
      <c r="J191" s="37">
        <f>$G191</f>
        <v>0</v>
      </c>
      <c r="K191" s="37">
        <f t="shared" ref="K191:T191" si="161">$G191</f>
        <v>0</v>
      </c>
      <c r="L191" s="37">
        <f t="shared" si="161"/>
        <v>0</v>
      </c>
      <c r="M191" s="37">
        <f t="shared" si="161"/>
        <v>0</v>
      </c>
      <c r="N191" s="37">
        <f t="shared" si="161"/>
        <v>0</v>
      </c>
      <c r="O191" s="37">
        <f t="shared" si="161"/>
        <v>0</v>
      </c>
      <c r="P191" s="37">
        <f t="shared" si="161"/>
        <v>0</v>
      </c>
      <c r="Q191" s="37">
        <f t="shared" si="161"/>
        <v>0</v>
      </c>
      <c r="R191" s="37">
        <f t="shared" si="161"/>
        <v>0</v>
      </c>
      <c r="S191" s="37">
        <f t="shared" si="161"/>
        <v>0</v>
      </c>
      <c r="T191" s="38">
        <f t="shared" si="161"/>
        <v>0</v>
      </c>
      <c r="U191" s="43">
        <f t="shared" ref="U191:U194" si="162">SUM(I191:T191)</f>
        <v>0</v>
      </c>
      <c r="V191" s="112">
        <f t="shared" si="127"/>
        <v>0</v>
      </c>
      <c r="W191" s="10"/>
    </row>
    <row r="192" spans="2:23" ht="17.100000000000001" customHeight="1" x14ac:dyDescent="0.2">
      <c r="B192" s="156">
        <f>COUNTA(C$19:C192)</f>
        <v>22</v>
      </c>
      <c r="C192" s="158"/>
      <c r="D192" s="158"/>
      <c r="E192" s="119" t="s">
        <v>142</v>
      </c>
      <c r="F192" s="120"/>
      <c r="G192" s="28">
        <v>10</v>
      </c>
      <c r="H192" s="29" t="s">
        <v>32</v>
      </c>
      <c r="I192" s="44">
        <v>66</v>
      </c>
      <c r="J192" s="45">
        <v>56</v>
      </c>
      <c r="K192" s="45">
        <v>34</v>
      </c>
      <c r="L192" s="45">
        <v>32</v>
      </c>
      <c r="M192" s="45">
        <v>33</v>
      </c>
      <c r="N192" s="45">
        <v>35</v>
      </c>
      <c r="O192" s="45">
        <v>35</v>
      </c>
      <c r="P192" s="45">
        <v>42</v>
      </c>
      <c r="Q192" s="45">
        <v>62</v>
      </c>
      <c r="R192" s="45">
        <v>87</v>
      </c>
      <c r="S192" s="45">
        <v>79</v>
      </c>
      <c r="T192" s="46">
        <v>83</v>
      </c>
      <c r="U192" s="47">
        <f t="shared" si="162"/>
        <v>644</v>
      </c>
      <c r="V192" s="112">
        <f t="shared" si="127"/>
        <v>522</v>
      </c>
      <c r="W192" s="10"/>
    </row>
    <row r="193" spans="2:23" ht="17.100000000000001" customHeight="1" x14ac:dyDescent="0.2">
      <c r="B193" s="156">
        <f>COUNTA(C$19:C193)</f>
        <v>22</v>
      </c>
      <c r="C193" s="158"/>
      <c r="D193" s="158"/>
      <c r="E193" s="121" t="s">
        <v>37</v>
      </c>
      <c r="F193" s="89" t="s">
        <v>38</v>
      </c>
      <c r="G193" s="54"/>
      <c r="H193" s="29" t="s">
        <v>26</v>
      </c>
      <c r="I193" s="98">
        <f>ROUNDDOWN(IF(I192&gt;120,IF(I192&gt;300,120*$G193+180*$G194+(I192-300)*$G195,120*$G193+(I192-120)*$G194),I192*$G193),2)</f>
        <v>0</v>
      </c>
      <c r="J193" s="40">
        <f>ROUNDDOWN(IF(J192&gt;120,IF(J192&gt;300,120*$G193+180*$G194+(J192-300)*$G195,120*$G193+(J192-120)*$G194),J192*$G193),2)</f>
        <v>0</v>
      </c>
      <c r="K193" s="40">
        <f>ROUNDDOWN(IF(K192&gt;120,IF(K192&gt;300,120*$G193+180*$G194+(K192-300)*$G195,120*$G193+(K192-120)*$G194),K192*$G193),2)</f>
        <v>0</v>
      </c>
      <c r="L193" s="40">
        <f t="shared" ref="L193:T193" si="163">ROUNDDOWN(IF(L192&gt;120,IF(L192&gt;300,120*$G193+180*$G194+(L192-300)*$G195,120*$G193+(L192-120)*$G194),L192*$G193),2)</f>
        <v>0</v>
      </c>
      <c r="M193" s="40">
        <f t="shared" si="163"/>
        <v>0</v>
      </c>
      <c r="N193" s="40">
        <f t="shared" si="163"/>
        <v>0</v>
      </c>
      <c r="O193" s="40">
        <f t="shared" si="163"/>
        <v>0</v>
      </c>
      <c r="P193" s="40">
        <f t="shared" si="163"/>
        <v>0</v>
      </c>
      <c r="Q193" s="40">
        <f t="shared" si="163"/>
        <v>0</v>
      </c>
      <c r="R193" s="40">
        <f t="shared" si="163"/>
        <v>0</v>
      </c>
      <c r="S193" s="40">
        <f t="shared" si="163"/>
        <v>0</v>
      </c>
      <c r="T193" s="99">
        <f t="shared" si="163"/>
        <v>0</v>
      </c>
      <c r="U193" s="32">
        <f>SUM(I193:T193)</f>
        <v>0</v>
      </c>
      <c r="V193" s="112">
        <f t="shared" si="127"/>
        <v>0</v>
      </c>
      <c r="W193" s="10"/>
    </row>
    <row r="194" spans="2:23" ht="17.100000000000001" customHeight="1" x14ac:dyDescent="0.2">
      <c r="B194" s="156">
        <f>COUNTA(C$19:C194)</f>
        <v>22</v>
      </c>
      <c r="C194" s="158"/>
      <c r="D194" s="158"/>
      <c r="E194" s="121"/>
      <c r="F194" s="90" t="s">
        <v>39</v>
      </c>
      <c r="G194" s="51"/>
      <c r="H194" s="55" t="s">
        <v>20</v>
      </c>
      <c r="I194" s="44">
        <f>INT(SUM(I191,I193))</f>
        <v>0</v>
      </c>
      <c r="J194" s="56">
        <f>INT(SUM(J191,J193))</f>
        <v>0</v>
      </c>
      <c r="K194" s="56">
        <f t="shared" ref="K194:T194" si="164">INT(SUM(K191,K193))</f>
        <v>0</v>
      </c>
      <c r="L194" s="56">
        <f t="shared" si="164"/>
        <v>0</v>
      </c>
      <c r="M194" s="56">
        <f t="shared" si="164"/>
        <v>0</v>
      </c>
      <c r="N194" s="56">
        <f t="shared" si="164"/>
        <v>0</v>
      </c>
      <c r="O194" s="56">
        <f t="shared" si="164"/>
        <v>0</v>
      </c>
      <c r="P194" s="56">
        <f t="shared" si="164"/>
        <v>0</v>
      </c>
      <c r="Q194" s="56">
        <f t="shared" si="164"/>
        <v>0</v>
      </c>
      <c r="R194" s="56">
        <f t="shared" si="164"/>
        <v>0</v>
      </c>
      <c r="S194" s="56">
        <f t="shared" si="164"/>
        <v>0</v>
      </c>
      <c r="T194" s="100">
        <f t="shared" si="164"/>
        <v>0</v>
      </c>
      <c r="U194" s="57">
        <f t="shared" si="162"/>
        <v>0</v>
      </c>
      <c r="V194" s="112">
        <f t="shared" si="127"/>
        <v>0</v>
      </c>
      <c r="W194" s="10"/>
    </row>
    <row r="195" spans="2:23" ht="17.100000000000001" customHeight="1" x14ac:dyDescent="0.2">
      <c r="B195" s="152">
        <f>COUNTA(C$19:C195)</f>
        <v>22</v>
      </c>
      <c r="C195" s="159"/>
      <c r="D195" s="159"/>
      <c r="E195" s="122"/>
      <c r="F195" s="91" t="s">
        <v>40</v>
      </c>
      <c r="G195" s="52"/>
      <c r="H195" s="58"/>
      <c r="I195" s="101"/>
      <c r="J195" s="59"/>
      <c r="K195" s="59"/>
      <c r="L195" s="59"/>
      <c r="M195" s="59"/>
      <c r="N195" s="59"/>
      <c r="O195" s="59"/>
      <c r="P195" s="59"/>
      <c r="Q195" s="59"/>
      <c r="R195" s="59"/>
      <c r="S195" s="59"/>
      <c r="T195" s="102"/>
      <c r="U195" s="60"/>
      <c r="V195" s="112">
        <f t="shared" si="127"/>
        <v>0</v>
      </c>
      <c r="W195" s="10"/>
    </row>
    <row r="196" spans="2:23" ht="17.100000000000001" customHeight="1" x14ac:dyDescent="0.2">
      <c r="B196" s="151">
        <f>COUNTA(C$19:C196)</f>
        <v>23</v>
      </c>
      <c r="C196" s="157" t="s">
        <v>62</v>
      </c>
      <c r="D196" s="157" t="s">
        <v>35</v>
      </c>
      <c r="E196" s="117" t="s">
        <v>41</v>
      </c>
      <c r="F196" s="118"/>
      <c r="G196" s="53"/>
      <c r="H196" s="35" t="s">
        <v>19</v>
      </c>
      <c r="I196" s="36">
        <f>$G196</f>
        <v>0</v>
      </c>
      <c r="J196" s="37">
        <f>$G196</f>
        <v>0</v>
      </c>
      <c r="K196" s="37">
        <f t="shared" ref="K196:T196" si="165">$G196</f>
        <v>0</v>
      </c>
      <c r="L196" s="37">
        <f t="shared" si="165"/>
        <v>0</v>
      </c>
      <c r="M196" s="37">
        <f t="shared" si="165"/>
        <v>0</v>
      </c>
      <c r="N196" s="37">
        <f t="shared" si="165"/>
        <v>0</v>
      </c>
      <c r="O196" s="37">
        <f t="shared" si="165"/>
        <v>0</v>
      </c>
      <c r="P196" s="37">
        <f t="shared" si="165"/>
        <v>0</v>
      </c>
      <c r="Q196" s="37">
        <f t="shared" si="165"/>
        <v>0</v>
      </c>
      <c r="R196" s="37">
        <f t="shared" si="165"/>
        <v>0</v>
      </c>
      <c r="S196" s="37">
        <f t="shared" si="165"/>
        <v>0</v>
      </c>
      <c r="T196" s="38">
        <f t="shared" si="165"/>
        <v>0</v>
      </c>
      <c r="U196" s="43">
        <f t="shared" ref="U196:U197" si="166">SUM(I196:T196)</f>
        <v>0</v>
      </c>
      <c r="V196" s="112">
        <f t="shared" si="127"/>
        <v>0</v>
      </c>
      <c r="W196" s="10"/>
    </row>
    <row r="197" spans="2:23" ht="17.100000000000001" customHeight="1" x14ac:dyDescent="0.2">
      <c r="B197" s="156">
        <f>COUNTA(C$19:C197)</f>
        <v>23</v>
      </c>
      <c r="C197" s="158"/>
      <c r="D197" s="158"/>
      <c r="E197" s="119" t="s">
        <v>142</v>
      </c>
      <c r="F197" s="120"/>
      <c r="G197" s="28">
        <v>20</v>
      </c>
      <c r="H197" s="29" t="s">
        <v>32</v>
      </c>
      <c r="I197" s="44">
        <v>3</v>
      </c>
      <c r="J197" s="45">
        <v>0</v>
      </c>
      <c r="K197" s="45">
        <v>1</v>
      </c>
      <c r="L197" s="45">
        <v>20</v>
      </c>
      <c r="M197" s="45">
        <v>20</v>
      </c>
      <c r="N197" s="45">
        <v>22</v>
      </c>
      <c r="O197" s="45">
        <v>20</v>
      </c>
      <c r="P197" s="45">
        <v>37</v>
      </c>
      <c r="Q197" s="45">
        <v>32</v>
      </c>
      <c r="R197" s="45">
        <v>43</v>
      </c>
      <c r="S197" s="45">
        <v>36</v>
      </c>
      <c r="T197" s="46">
        <v>33</v>
      </c>
      <c r="U197" s="47">
        <f t="shared" si="166"/>
        <v>267</v>
      </c>
      <c r="V197" s="112">
        <f t="shared" si="127"/>
        <v>264</v>
      </c>
      <c r="W197" s="10"/>
    </row>
    <row r="198" spans="2:23" ht="17.100000000000001" customHeight="1" x14ac:dyDescent="0.2">
      <c r="B198" s="156">
        <f>COUNTA(C$19:C198)</f>
        <v>23</v>
      </c>
      <c r="C198" s="158"/>
      <c r="D198" s="158"/>
      <c r="E198" s="121" t="s">
        <v>37</v>
      </c>
      <c r="F198" s="89" t="s">
        <v>38</v>
      </c>
      <c r="G198" s="54"/>
      <c r="H198" s="29" t="s">
        <v>26</v>
      </c>
      <c r="I198" s="98">
        <f>ROUNDDOWN(IF(I197&gt;120,IF(I197&gt;300,120*$G198+180*$G199+(I197-300)*$G200,120*$G198+(I197-120)*$G199),I197*$G198),2)</f>
        <v>0</v>
      </c>
      <c r="J198" s="40">
        <f>ROUNDDOWN(IF(J197&gt;120,IF(J197&gt;300,120*$G198+180*$G199+(J197-300)*$G200,120*$G198+(J197-120)*$G199),J197*$G198),2)</f>
        <v>0</v>
      </c>
      <c r="K198" s="40">
        <f>ROUNDDOWN(IF(K197&gt;120,IF(K197&gt;300,120*$G198+180*$G199+(K197-300)*$G200,120*$G198+(K197-120)*$G199),K197*$G198),2)</f>
        <v>0</v>
      </c>
      <c r="L198" s="40">
        <f t="shared" ref="L198:T198" si="167">ROUNDDOWN(IF(L197&gt;120,IF(L197&gt;300,120*$G198+180*$G199+(L197-300)*$G200,120*$G198+(L197-120)*$G199),L197*$G198),2)</f>
        <v>0</v>
      </c>
      <c r="M198" s="40">
        <f t="shared" si="167"/>
        <v>0</v>
      </c>
      <c r="N198" s="40">
        <f t="shared" si="167"/>
        <v>0</v>
      </c>
      <c r="O198" s="40">
        <f t="shared" si="167"/>
        <v>0</v>
      </c>
      <c r="P198" s="40">
        <f t="shared" si="167"/>
        <v>0</v>
      </c>
      <c r="Q198" s="40">
        <f t="shared" si="167"/>
        <v>0</v>
      </c>
      <c r="R198" s="40">
        <f t="shared" si="167"/>
        <v>0</v>
      </c>
      <c r="S198" s="40">
        <f t="shared" si="167"/>
        <v>0</v>
      </c>
      <c r="T198" s="99">
        <f t="shared" si="167"/>
        <v>0</v>
      </c>
      <c r="U198" s="32">
        <f>SUM(I198:T198)</f>
        <v>0</v>
      </c>
      <c r="V198" s="112">
        <f t="shared" si="127"/>
        <v>0</v>
      </c>
      <c r="W198" s="10"/>
    </row>
    <row r="199" spans="2:23" ht="17.100000000000001" customHeight="1" x14ac:dyDescent="0.2">
      <c r="B199" s="156">
        <f>COUNTA(C$19:C199)</f>
        <v>23</v>
      </c>
      <c r="C199" s="158"/>
      <c r="D199" s="158"/>
      <c r="E199" s="121"/>
      <c r="F199" s="90" t="s">
        <v>39</v>
      </c>
      <c r="G199" s="51"/>
      <c r="H199" s="55" t="s">
        <v>20</v>
      </c>
      <c r="I199" s="44">
        <f>INT(SUM(I196,I198))</f>
        <v>0</v>
      </c>
      <c r="J199" s="56">
        <f>INT(SUM(J196,J198))</f>
        <v>0</v>
      </c>
      <c r="K199" s="56">
        <f t="shared" ref="K199:T199" si="168">INT(SUM(K196,K198))</f>
        <v>0</v>
      </c>
      <c r="L199" s="56">
        <f t="shared" si="168"/>
        <v>0</v>
      </c>
      <c r="M199" s="56">
        <f t="shared" si="168"/>
        <v>0</v>
      </c>
      <c r="N199" s="56">
        <f t="shared" si="168"/>
        <v>0</v>
      </c>
      <c r="O199" s="56">
        <f t="shared" si="168"/>
        <v>0</v>
      </c>
      <c r="P199" s="56">
        <f t="shared" si="168"/>
        <v>0</v>
      </c>
      <c r="Q199" s="56">
        <f t="shared" si="168"/>
        <v>0</v>
      </c>
      <c r="R199" s="56">
        <f t="shared" si="168"/>
        <v>0</v>
      </c>
      <c r="S199" s="56">
        <f t="shared" si="168"/>
        <v>0</v>
      </c>
      <c r="T199" s="100">
        <f t="shared" si="168"/>
        <v>0</v>
      </c>
      <c r="U199" s="57">
        <f t="shared" ref="U199" si="169">SUM(I199:T199)</f>
        <v>0</v>
      </c>
      <c r="V199" s="112">
        <f t="shared" si="127"/>
        <v>0</v>
      </c>
      <c r="W199" s="10"/>
    </row>
    <row r="200" spans="2:23" ht="17.100000000000001" customHeight="1" x14ac:dyDescent="0.2">
      <c r="B200" s="152">
        <f>COUNTA(C$19:C200)</f>
        <v>23</v>
      </c>
      <c r="C200" s="159"/>
      <c r="D200" s="159"/>
      <c r="E200" s="122"/>
      <c r="F200" s="91" t="s">
        <v>40</v>
      </c>
      <c r="G200" s="52"/>
      <c r="H200" s="58"/>
      <c r="I200" s="101"/>
      <c r="J200" s="59"/>
      <c r="K200" s="59"/>
      <c r="L200" s="59"/>
      <c r="M200" s="59"/>
      <c r="N200" s="59"/>
      <c r="O200" s="59"/>
      <c r="P200" s="59"/>
      <c r="Q200" s="59"/>
      <c r="R200" s="59"/>
      <c r="S200" s="59"/>
      <c r="T200" s="102"/>
      <c r="U200" s="60"/>
      <c r="V200" s="112">
        <f t="shared" si="127"/>
        <v>0</v>
      </c>
      <c r="W200" s="10"/>
    </row>
    <row r="201" spans="2:23" ht="17.100000000000001" customHeight="1" x14ac:dyDescent="0.2">
      <c r="B201" s="151">
        <f>COUNTA(C$19:C201)</f>
        <v>24</v>
      </c>
      <c r="C201" s="158" t="s">
        <v>63</v>
      </c>
      <c r="D201" s="158" t="s">
        <v>35</v>
      </c>
      <c r="E201" s="162" t="s">
        <v>41</v>
      </c>
      <c r="F201" s="163"/>
      <c r="G201" s="50"/>
      <c r="H201" s="24" t="s">
        <v>19</v>
      </c>
      <c r="I201" s="25">
        <f>$G201</f>
        <v>0</v>
      </c>
      <c r="J201" s="26">
        <f>$G201</f>
        <v>0</v>
      </c>
      <c r="K201" s="26">
        <f t="shared" ref="K201:T201" si="170">$G201</f>
        <v>0</v>
      </c>
      <c r="L201" s="26">
        <f t="shared" si="170"/>
        <v>0</v>
      </c>
      <c r="M201" s="26">
        <f t="shared" si="170"/>
        <v>0</v>
      </c>
      <c r="N201" s="26">
        <f t="shared" si="170"/>
        <v>0</v>
      </c>
      <c r="O201" s="26">
        <f t="shared" si="170"/>
        <v>0</v>
      </c>
      <c r="P201" s="26">
        <f t="shared" si="170"/>
        <v>0</v>
      </c>
      <c r="Q201" s="26">
        <f t="shared" si="170"/>
        <v>0</v>
      </c>
      <c r="R201" s="26">
        <f t="shared" si="170"/>
        <v>0</v>
      </c>
      <c r="S201" s="26">
        <f t="shared" si="170"/>
        <v>0</v>
      </c>
      <c r="T201" s="27">
        <f t="shared" si="170"/>
        <v>0</v>
      </c>
      <c r="U201" s="42">
        <f t="shared" ref="U201:U202" si="171">SUM(I201:T201)</f>
        <v>0</v>
      </c>
      <c r="V201" s="112">
        <f t="shared" si="127"/>
        <v>0</v>
      </c>
      <c r="W201" s="10"/>
    </row>
    <row r="202" spans="2:23" ht="17.100000000000001" customHeight="1" x14ac:dyDescent="0.2">
      <c r="B202" s="156">
        <f>COUNTA(C$19:C202)</f>
        <v>24</v>
      </c>
      <c r="C202" s="158"/>
      <c r="D202" s="158"/>
      <c r="E202" s="119" t="s">
        <v>142</v>
      </c>
      <c r="F202" s="120"/>
      <c r="G202" s="28">
        <v>20</v>
      </c>
      <c r="H202" s="29" t="s">
        <v>32</v>
      </c>
      <c r="I202" s="44">
        <v>118</v>
      </c>
      <c r="J202" s="45">
        <v>128</v>
      </c>
      <c r="K202" s="45">
        <v>120</v>
      </c>
      <c r="L202" s="45">
        <v>122</v>
      </c>
      <c r="M202" s="45">
        <v>129</v>
      </c>
      <c r="N202" s="45">
        <v>168</v>
      </c>
      <c r="O202" s="45">
        <v>136</v>
      </c>
      <c r="P202" s="45">
        <v>36</v>
      </c>
      <c r="Q202" s="45">
        <v>31</v>
      </c>
      <c r="R202" s="45">
        <v>35</v>
      </c>
      <c r="S202" s="45">
        <v>31</v>
      </c>
      <c r="T202" s="46">
        <v>34</v>
      </c>
      <c r="U202" s="47">
        <f t="shared" si="171"/>
        <v>1088</v>
      </c>
      <c r="V202" s="112">
        <f t="shared" si="127"/>
        <v>842</v>
      </c>
      <c r="W202" s="10"/>
    </row>
    <row r="203" spans="2:23" ht="17.100000000000001" customHeight="1" x14ac:dyDescent="0.2">
      <c r="B203" s="156">
        <f>COUNTA(C$19:C203)</f>
        <v>24</v>
      </c>
      <c r="C203" s="158"/>
      <c r="D203" s="158"/>
      <c r="E203" s="121" t="s">
        <v>37</v>
      </c>
      <c r="F203" s="89" t="s">
        <v>38</v>
      </c>
      <c r="G203" s="54"/>
      <c r="H203" s="29" t="s">
        <v>26</v>
      </c>
      <c r="I203" s="98">
        <f>ROUNDDOWN(IF(I202&gt;120,IF(I202&gt;300,120*$G203+180*$G204+(I202-300)*$G205,120*$G203+(I202-120)*$G204),I202*$G203),2)</f>
        <v>0</v>
      </c>
      <c r="J203" s="40">
        <f>ROUNDDOWN(IF(J202&gt;120,IF(J202&gt;300,120*$G203+180*$G204+(J202-300)*$G205,120*$G203+(J202-120)*$G204),J202*$G203),2)</f>
        <v>0</v>
      </c>
      <c r="K203" s="40">
        <f>ROUNDDOWN(IF(K202&gt;120,IF(K202&gt;300,120*$G203+180*$G204+(K202-300)*$G205,120*$G203+(K202-120)*$G204),K202*$G203),2)</f>
        <v>0</v>
      </c>
      <c r="L203" s="40">
        <f t="shared" ref="L203:T203" si="172">ROUNDDOWN(IF(L202&gt;120,IF(L202&gt;300,120*$G203+180*$G204+(L202-300)*$G205,120*$G203+(L202-120)*$G204),L202*$G203),2)</f>
        <v>0</v>
      </c>
      <c r="M203" s="40">
        <f t="shared" si="172"/>
        <v>0</v>
      </c>
      <c r="N203" s="40">
        <f t="shared" si="172"/>
        <v>0</v>
      </c>
      <c r="O203" s="40">
        <f t="shared" si="172"/>
        <v>0</v>
      </c>
      <c r="P203" s="40">
        <f t="shared" si="172"/>
        <v>0</v>
      </c>
      <c r="Q203" s="40">
        <f t="shared" si="172"/>
        <v>0</v>
      </c>
      <c r="R203" s="40">
        <f t="shared" si="172"/>
        <v>0</v>
      </c>
      <c r="S203" s="40">
        <f t="shared" si="172"/>
        <v>0</v>
      </c>
      <c r="T203" s="99">
        <f t="shared" si="172"/>
        <v>0</v>
      </c>
      <c r="U203" s="32">
        <f>SUM(I203:T203)</f>
        <v>0</v>
      </c>
      <c r="V203" s="112">
        <f t="shared" si="127"/>
        <v>0</v>
      </c>
      <c r="W203" s="10"/>
    </row>
    <row r="204" spans="2:23" ht="17.100000000000001" customHeight="1" x14ac:dyDescent="0.2">
      <c r="B204" s="156">
        <f>COUNTA(C$19:C204)</f>
        <v>24</v>
      </c>
      <c r="C204" s="158"/>
      <c r="D204" s="158"/>
      <c r="E204" s="121"/>
      <c r="F204" s="90" t="s">
        <v>39</v>
      </c>
      <c r="G204" s="51"/>
      <c r="H204" s="55" t="s">
        <v>20</v>
      </c>
      <c r="I204" s="44">
        <f>INT(SUM(I201,I203))</f>
        <v>0</v>
      </c>
      <c r="J204" s="56">
        <f>INT(SUM(J201,J203))</f>
        <v>0</v>
      </c>
      <c r="K204" s="56">
        <f t="shared" ref="K204:T204" si="173">INT(SUM(K201,K203))</f>
        <v>0</v>
      </c>
      <c r="L204" s="56">
        <f t="shared" si="173"/>
        <v>0</v>
      </c>
      <c r="M204" s="56">
        <f t="shared" si="173"/>
        <v>0</v>
      </c>
      <c r="N204" s="56">
        <f t="shared" si="173"/>
        <v>0</v>
      </c>
      <c r="O204" s="56">
        <f t="shared" si="173"/>
        <v>0</v>
      </c>
      <c r="P204" s="56">
        <f t="shared" si="173"/>
        <v>0</v>
      </c>
      <c r="Q204" s="56">
        <f t="shared" si="173"/>
        <v>0</v>
      </c>
      <c r="R204" s="56">
        <f t="shared" si="173"/>
        <v>0</v>
      </c>
      <c r="S204" s="56">
        <f t="shared" si="173"/>
        <v>0</v>
      </c>
      <c r="T204" s="100">
        <f t="shared" si="173"/>
        <v>0</v>
      </c>
      <c r="U204" s="57">
        <f t="shared" ref="U204" si="174">SUM(I204:T204)</f>
        <v>0</v>
      </c>
      <c r="V204" s="112">
        <f t="shared" si="127"/>
        <v>0</v>
      </c>
      <c r="W204" s="10"/>
    </row>
    <row r="205" spans="2:23" ht="17.100000000000001" customHeight="1" x14ac:dyDescent="0.2">
      <c r="B205" s="152">
        <f>COUNTA(C$19:C205)</f>
        <v>24</v>
      </c>
      <c r="C205" s="159"/>
      <c r="D205" s="159"/>
      <c r="E205" s="122"/>
      <c r="F205" s="91" t="s">
        <v>40</v>
      </c>
      <c r="G205" s="52"/>
      <c r="H205" s="58"/>
      <c r="I205" s="101"/>
      <c r="J205" s="59"/>
      <c r="K205" s="59"/>
      <c r="L205" s="59"/>
      <c r="M205" s="59"/>
      <c r="N205" s="59"/>
      <c r="O205" s="59"/>
      <c r="P205" s="59"/>
      <c r="Q205" s="59"/>
      <c r="R205" s="59"/>
      <c r="S205" s="59"/>
      <c r="T205" s="102"/>
      <c r="U205" s="60"/>
      <c r="V205" s="112">
        <f t="shared" si="127"/>
        <v>0</v>
      </c>
      <c r="W205" s="10"/>
    </row>
    <row r="206" spans="2:23" ht="17.100000000000001" customHeight="1" x14ac:dyDescent="0.2">
      <c r="B206" s="151">
        <f>COUNTA(C$19:C206)</f>
        <v>25</v>
      </c>
      <c r="C206" s="157" t="s">
        <v>64</v>
      </c>
      <c r="D206" s="157" t="s">
        <v>35</v>
      </c>
      <c r="E206" s="117" t="s">
        <v>41</v>
      </c>
      <c r="F206" s="118"/>
      <c r="G206" s="53"/>
      <c r="H206" s="35" t="s">
        <v>19</v>
      </c>
      <c r="I206" s="36">
        <f>$G206</f>
        <v>0</v>
      </c>
      <c r="J206" s="37">
        <f>$G206</f>
        <v>0</v>
      </c>
      <c r="K206" s="37">
        <f t="shared" ref="K206:T206" si="175">$G206</f>
        <v>0</v>
      </c>
      <c r="L206" s="37">
        <f t="shared" si="175"/>
        <v>0</v>
      </c>
      <c r="M206" s="37">
        <f t="shared" si="175"/>
        <v>0</v>
      </c>
      <c r="N206" s="37">
        <f t="shared" si="175"/>
        <v>0</v>
      </c>
      <c r="O206" s="37">
        <f t="shared" si="175"/>
        <v>0</v>
      </c>
      <c r="P206" s="37">
        <f t="shared" si="175"/>
        <v>0</v>
      </c>
      <c r="Q206" s="37">
        <f t="shared" si="175"/>
        <v>0</v>
      </c>
      <c r="R206" s="37">
        <f t="shared" si="175"/>
        <v>0</v>
      </c>
      <c r="S206" s="37">
        <f t="shared" si="175"/>
        <v>0</v>
      </c>
      <c r="T206" s="38">
        <f t="shared" si="175"/>
        <v>0</v>
      </c>
      <c r="U206" s="43">
        <f t="shared" ref="U206:U207" si="176">SUM(I206:T206)</f>
        <v>0</v>
      </c>
      <c r="V206" s="112">
        <f t="shared" si="127"/>
        <v>0</v>
      </c>
      <c r="W206" s="10"/>
    </row>
    <row r="207" spans="2:23" ht="17.100000000000001" customHeight="1" x14ac:dyDescent="0.2">
      <c r="B207" s="156">
        <f>COUNTA(C$19:C207)</f>
        <v>25</v>
      </c>
      <c r="C207" s="158"/>
      <c r="D207" s="158"/>
      <c r="E207" s="119" t="s">
        <v>142</v>
      </c>
      <c r="F207" s="120"/>
      <c r="G207" s="28">
        <v>10</v>
      </c>
      <c r="H207" s="29" t="s">
        <v>32</v>
      </c>
      <c r="I207" s="44">
        <v>57</v>
      </c>
      <c r="J207" s="45">
        <v>56</v>
      </c>
      <c r="K207" s="45">
        <v>86</v>
      </c>
      <c r="L207" s="45">
        <v>102</v>
      </c>
      <c r="M207" s="45">
        <v>113</v>
      </c>
      <c r="N207" s="45">
        <v>123</v>
      </c>
      <c r="O207" s="45">
        <v>94</v>
      </c>
      <c r="P207" s="45">
        <v>61</v>
      </c>
      <c r="Q207" s="45">
        <v>49</v>
      </c>
      <c r="R207" s="45">
        <v>56</v>
      </c>
      <c r="S207" s="45">
        <v>40</v>
      </c>
      <c r="T207" s="46">
        <v>54</v>
      </c>
      <c r="U207" s="47">
        <f t="shared" si="176"/>
        <v>891</v>
      </c>
      <c r="V207" s="112">
        <f t="shared" si="127"/>
        <v>778</v>
      </c>
      <c r="W207" s="10"/>
    </row>
    <row r="208" spans="2:23" ht="17.100000000000001" customHeight="1" x14ac:dyDescent="0.2">
      <c r="B208" s="156">
        <f>COUNTA(C$19:C208)</f>
        <v>25</v>
      </c>
      <c r="C208" s="158"/>
      <c r="D208" s="158"/>
      <c r="E208" s="121" t="s">
        <v>37</v>
      </c>
      <c r="F208" s="89" t="s">
        <v>38</v>
      </c>
      <c r="G208" s="54"/>
      <c r="H208" s="29" t="s">
        <v>26</v>
      </c>
      <c r="I208" s="98">
        <f>ROUNDDOWN(IF(I207&gt;120,IF(I207&gt;300,120*$G208+180*$G209+(I207-300)*$G210,120*$G208+(I207-120)*$G209),I207*$G208),2)</f>
        <v>0</v>
      </c>
      <c r="J208" s="40">
        <f>ROUNDDOWN(IF(J207&gt;120,IF(J207&gt;300,120*$G208+180*$G209+(J207-300)*$G210,120*$G208+(J207-120)*$G209),J207*$G208),2)</f>
        <v>0</v>
      </c>
      <c r="K208" s="40">
        <f>ROUNDDOWN(IF(K207&gt;120,IF(K207&gt;300,120*$G208+180*$G209+(K207-300)*$G210,120*$G208+(K207-120)*$G209),K207*$G208),2)</f>
        <v>0</v>
      </c>
      <c r="L208" s="40">
        <f t="shared" ref="L208:T208" si="177">ROUNDDOWN(IF(L207&gt;120,IF(L207&gt;300,120*$G208+180*$G209+(L207-300)*$G210,120*$G208+(L207-120)*$G209),L207*$G208),2)</f>
        <v>0</v>
      </c>
      <c r="M208" s="40">
        <f t="shared" si="177"/>
        <v>0</v>
      </c>
      <c r="N208" s="40">
        <f t="shared" si="177"/>
        <v>0</v>
      </c>
      <c r="O208" s="40">
        <f t="shared" si="177"/>
        <v>0</v>
      </c>
      <c r="P208" s="40">
        <f t="shared" si="177"/>
        <v>0</v>
      </c>
      <c r="Q208" s="40">
        <f t="shared" si="177"/>
        <v>0</v>
      </c>
      <c r="R208" s="40">
        <f t="shared" si="177"/>
        <v>0</v>
      </c>
      <c r="S208" s="40">
        <f t="shared" si="177"/>
        <v>0</v>
      </c>
      <c r="T208" s="99">
        <f t="shared" si="177"/>
        <v>0</v>
      </c>
      <c r="U208" s="32">
        <f>SUM(I208:T208)</f>
        <v>0</v>
      </c>
      <c r="V208" s="112">
        <f t="shared" si="127"/>
        <v>0</v>
      </c>
      <c r="W208" s="10"/>
    </row>
    <row r="209" spans="2:23" ht="17.100000000000001" customHeight="1" x14ac:dyDescent="0.2">
      <c r="B209" s="156">
        <f>COUNTA(C$19:C209)</f>
        <v>25</v>
      </c>
      <c r="C209" s="158"/>
      <c r="D209" s="158"/>
      <c r="E209" s="121"/>
      <c r="F209" s="90" t="s">
        <v>39</v>
      </c>
      <c r="G209" s="51"/>
      <c r="H209" s="55" t="s">
        <v>20</v>
      </c>
      <c r="I209" s="44">
        <f>INT(SUM(I206,I208))</f>
        <v>0</v>
      </c>
      <c r="J209" s="56">
        <f>INT(SUM(J206,J208))</f>
        <v>0</v>
      </c>
      <c r="K209" s="56">
        <f t="shared" ref="K209:T209" si="178">INT(SUM(K206,K208))</f>
        <v>0</v>
      </c>
      <c r="L209" s="56">
        <f t="shared" si="178"/>
        <v>0</v>
      </c>
      <c r="M209" s="56">
        <f t="shared" si="178"/>
        <v>0</v>
      </c>
      <c r="N209" s="56">
        <f t="shared" si="178"/>
        <v>0</v>
      </c>
      <c r="O209" s="56">
        <f t="shared" si="178"/>
        <v>0</v>
      </c>
      <c r="P209" s="56">
        <f t="shared" si="178"/>
        <v>0</v>
      </c>
      <c r="Q209" s="56">
        <f t="shared" si="178"/>
        <v>0</v>
      </c>
      <c r="R209" s="56">
        <f t="shared" si="178"/>
        <v>0</v>
      </c>
      <c r="S209" s="56">
        <f t="shared" si="178"/>
        <v>0</v>
      </c>
      <c r="T209" s="100">
        <f t="shared" si="178"/>
        <v>0</v>
      </c>
      <c r="U209" s="57">
        <f t="shared" ref="U209" si="179">SUM(I209:T209)</f>
        <v>0</v>
      </c>
      <c r="V209" s="112">
        <f t="shared" si="127"/>
        <v>0</v>
      </c>
      <c r="W209" s="10"/>
    </row>
    <row r="210" spans="2:23" ht="17.100000000000001" customHeight="1" x14ac:dyDescent="0.2">
      <c r="B210" s="152">
        <f>COUNTA(C$19:C210)</f>
        <v>25</v>
      </c>
      <c r="C210" s="159"/>
      <c r="D210" s="159"/>
      <c r="E210" s="122"/>
      <c r="F210" s="91" t="s">
        <v>40</v>
      </c>
      <c r="G210" s="52"/>
      <c r="H210" s="58"/>
      <c r="I210" s="101"/>
      <c r="J210" s="59"/>
      <c r="K210" s="59"/>
      <c r="L210" s="59"/>
      <c r="M210" s="59"/>
      <c r="N210" s="59"/>
      <c r="O210" s="59"/>
      <c r="P210" s="59"/>
      <c r="Q210" s="59"/>
      <c r="R210" s="59"/>
      <c r="S210" s="59"/>
      <c r="T210" s="102"/>
      <c r="U210" s="60"/>
      <c r="V210" s="112">
        <f t="shared" si="127"/>
        <v>0</v>
      </c>
      <c r="W210" s="10"/>
    </row>
    <row r="211" spans="2:23" ht="17.100000000000001" customHeight="1" x14ac:dyDescent="0.2">
      <c r="B211" s="151">
        <f>COUNTA(C$19:C211)</f>
        <v>26</v>
      </c>
      <c r="C211" s="157" t="s">
        <v>129</v>
      </c>
      <c r="D211" s="157" t="s">
        <v>35</v>
      </c>
      <c r="E211" s="117" t="s">
        <v>41</v>
      </c>
      <c r="F211" s="118"/>
      <c r="G211" s="53"/>
      <c r="H211" s="35" t="s">
        <v>19</v>
      </c>
      <c r="I211" s="36">
        <f>$G211</f>
        <v>0</v>
      </c>
      <c r="J211" s="37">
        <f>$G211</f>
        <v>0</v>
      </c>
      <c r="K211" s="37">
        <f t="shared" ref="K211:T211" si="180">$G211</f>
        <v>0</v>
      </c>
      <c r="L211" s="37">
        <f t="shared" si="180"/>
        <v>0</v>
      </c>
      <c r="M211" s="37">
        <f t="shared" si="180"/>
        <v>0</v>
      </c>
      <c r="N211" s="37">
        <f t="shared" si="180"/>
        <v>0</v>
      </c>
      <c r="O211" s="37">
        <f t="shared" si="180"/>
        <v>0</v>
      </c>
      <c r="P211" s="37">
        <f t="shared" si="180"/>
        <v>0</v>
      </c>
      <c r="Q211" s="37">
        <f t="shared" si="180"/>
        <v>0</v>
      </c>
      <c r="R211" s="37">
        <f t="shared" si="180"/>
        <v>0</v>
      </c>
      <c r="S211" s="37">
        <f t="shared" si="180"/>
        <v>0</v>
      </c>
      <c r="T211" s="38">
        <f t="shared" si="180"/>
        <v>0</v>
      </c>
      <c r="U211" s="43">
        <f t="shared" ref="U211:U212" si="181">SUM(I211:T211)</f>
        <v>0</v>
      </c>
      <c r="V211" s="112">
        <f t="shared" si="127"/>
        <v>0</v>
      </c>
      <c r="W211" s="10"/>
    </row>
    <row r="212" spans="2:23" ht="17.100000000000001" customHeight="1" x14ac:dyDescent="0.2">
      <c r="B212" s="156">
        <f>COUNTA(C$19:C212)</f>
        <v>26</v>
      </c>
      <c r="C212" s="158"/>
      <c r="D212" s="158"/>
      <c r="E212" s="119" t="s">
        <v>142</v>
      </c>
      <c r="F212" s="120"/>
      <c r="G212" s="28">
        <v>20</v>
      </c>
      <c r="H212" s="29" t="s">
        <v>32</v>
      </c>
      <c r="I212" s="44">
        <v>242</v>
      </c>
      <c r="J212" s="45">
        <v>135</v>
      </c>
      <c r="K212" s="45">
        <v>93</v>
      </c>
      <c r="L212" s="45">
        <v>82</v>
      </c>
      <c r="M212" s="45">
        <v>82</v>
      </c>
      <c r="N212" s="45">
        <v>85</v>
      </c>
      <c r="O212" s="45">
        <v>94</v>
      </c>
      <c r="P212" s="45">
        <v>108</v>
      </c>
      <c r="Q212" s="45">
        <v>210</v>
      </c>
      <c r="R212" s="45">
        <v>340</v>
      </c>
      <c r="S212" s="45">
        <v>304</v>
      </c>
      <c r="T212" s="46">
        <v>236</v>
      </c>
      <c r="U212" s="47">
        <f t="shared" si="181"/>
        <v>2011</v>
      </c>
      <c r="V212" s="112">
        <f t="shared" ref="V212:V275" si="182">SUM(K212:T212)</f>
        <v>1634</v>
      </c>
      <c r="W212" s="10"/>
    </row>
    <row r="213" spans="2:23" ht="17.100000000000001" customHeight="1" x14ac:dyDescent="0.2">
      <c r="B213" s="156">
        <f>COUNTA(C$19:C213)</f>
        <v>26</v>
      </c>
      <c r="C213" s="158"/>
      <c r="D213" s="158"/>
      <c r="E213" s="121" t="s">
        <v>37</v>
      </c>
      <c r="F213" s="89" t="s">
        <v>38</v>
      </c>
      <c r="G213" s="54"/>
      <c r="H213" s="29" t="s">
        <v>26</v>
      </c>
      <c r="I213" s="98">
        <f>ROUNDDOWN(IF(I212&gt;120,IF(I212&gt;300,120*$G213+180*$G214+(I212-300)*$G215,120*$G213+(I212-120)*$G214),I212*$G213),2)</f>
        <v>0</v>
      </c>
      <c r="J213" s="40">
        <f>ROUNDDOWN(IF(J212&gt;120,IF(J212&gt;300,120*$G213+180*$G214+(J212-300)*$G215,120*$G213+(J212-120)*$G214),J212*$G213),2)</f>
        <v>0</v>
      </c>
      <c r="K213" s="40">
        <f>ROUNDDOWN(IF(K212&gt;120,IF(K212&gt;300,120*$G213+180*$G214+(K212-300)*$G215,120*$G213+(K212-120)*$G214),K212*$G213),2)</f>
        <v>0</v>
      </c>
      <c r="L213" s="40">
        <f t="shared" ref="L213:T213" si="183">ROUNDDOWN(IF(L212&gt;120,IF(L212&gt;300,120*$G213+180*$G214+(L212-300)*$G215,120*$G213+(L212-120)*$G214),L212*$G213),2)</f>
        <v>0</v>
      </c>
      <c r="M213" s="40">
        <f t="shared" si="183"/>
        <v>0</v>
      </c>
      <c r="N213" s="40">
        <f t="shared" si="183"/>
        <v>0</v>
      </c>
      <c r="O213" s="40">
        <f t="shared" si="183"/>
        <v>0</v>
      </c>
      <c r="P213" s="40">
        <f t="shared" si="183"/>
        <v>0</v>
      </c>
      <c r="Q213" s="40">
        <f t="shared" si="183"/>
        <v>0</v>
      </c>
      <c r="R213" s="40">
        <f t="shared" si="183"/>
        <v>0</v>
      </c>
      <c r="S213" s="40">
        <f t="shared" si="183"/>
        <v>0</v>
      </c>
      <c r="T213" s="99">
        <f t="shared" si="183"/>
        <v>0</v>
      </c>
      <c r="U213" s="32">
        <f>SUM(I213:T213)</f>
        <v>0</v>
      </c>
      <c r="V213" s="112">
        <f t="shared" si="182"/>
        <v>0</v>
      </c>
      <c r="W213" s="10"/>
    </row>
    <row r="214" spans="2:23" ht="17.100000000000001" customHeight="1" x14ac:dyDescent="0.2">
      <c r="B214" s="156">
        <f>COUNTA(C$19:C214)</f>
        <v>26</v>
      </c>
      <c r="C214" s="158"/>
      <c r="D214" s="158"/>
      <c r="E214" s="121"/>
      <c r="F214" s="90" t="s">
        <v>39</v>
      </c>
      <c r="G214" s="51"/>
      <c r="H214" s="55" t="s">
        <v>20</v>
      </c>
      <c r="I214" s="44">
        <f>INT(SUM(I211,I213))</f>
        <v>0</v>
      </c>
      <c r="J214" s="56">
        <f>INT(SUM(J211,J213))</f>
        <v>0</v>
      </c>
      <c r="K214" s="56">
        <f t="shared" ref="K214:T214" si="184">INT(SUM(K211,K213))</f>
        <v>0</v>
      </c>
      <c r="L214" s="56">
        <f t="shared" si="184"/>
        <v>0</v>
      </c>
      <c r="M214" s="56">
        <f t="shared" si="184"/>
        <v>0</v>
      </c>
      <c r="N214" s="56">
        <f t="shared" si="184"/>
        <v>0</v>
      </c>
      <c r="O214" s="56">
        <f t="shared" si="184"/>
        <v>0</v>
      </c>
      <c r="P214" s="56">
        <f t="shared" si="184"/>
        <v>0</v>
      </c>
      <c r="Q214" s="56">
        <f t="shared" si="184"/>
        <v>0</v>
      </c>
      <c r="R214" s="56">
        <f t="shared" si="184"/>
        <v>0</v>
      </c>
      <c r="S214" s="56">
        <f t="shared" si="184"/>
        <v>0</v>
      </c>
      <c r="T214" s="100">
        <f t="shared" si="184"/>
        <v>0</v>
      </c>
      <c r="U214" s="57">
        <f t="shared" ref="U214" si="185">SUM(I214:T214)</f>
        <v>0</v>
      </c>
      <c r="V214" s="112">
        <f t="shared" si="182"/>
        <v>0</v>
      </c>
      <c r="W214" s="10"/>
    </row>
    <row r="215" spans="2:23" ht="17.100000000000001" customHeight="1" x14ac:dyDescent="0.2">
      <c r="B215" s="152">
        <f>COUNTA(C$19:C215)</f>
        <v>26</v>
      </c>
      <c r="C215" s="159"/>
      <c r="D215" s="159"/>
      <c r="E215" s="122"/>
      <c r="F215" s="91" t="s">
        <v>40</v>
      </c>
      <c r="G215" s="52"/>
      <c r="H215" s="58"/>
      <c r="I215" s="101"/>
      <c r="J215" s="59"/>
      <c r="K215" s="59"/>
      <c r="L215" s="59"/>
      <c r="M215" s="59"/>
      <c r="N215" s="59"/>
      <c r="O215" s="59"/>
      <c r="P215" s="59"/>
      <c r="Q215" s="59"/>
      <c r="R215" s="59"/>
      <c r="S215" s="59"/>
      <c r="T215" s="102"/>
      <c r="U215" s="60"/>
      <c r="V215" s="112">
        <f t="shared" si="182"/>
        <v>0</v>
      </c>
      <c r="W215" s="10"/>
    </row>
    <row r="216" spans="2:23" ht="17.100000000000001" customHeight="1" x14ac:dyDescent="0.2">
      <c r="B216" s="151">
        <f>COUNTA(C$19:C216)</f>
        <v>27</v>
      </c>
      <c r="C216" s="157" t="s">
        <v>65</v>
      </c>
      <c r="D216" s="157" t="s">
        <v>35</v>
      </c>
      <c r="E216" s="117" t="s">
        <v>41</v>
      </c>
      <c r="F216" s="118"/>
      <c r="G216" s="53"/>
      <c r="H216" s="35" t="s">
        <v>19</v>
      </c>
      <c r="I216" s="36">
        <f>$G216</f>
        <v>0</v>
      </c>
      <c r="J216" s="37">
        <f>$G216</f>
        <v>0</v>
      </c>
      <c r="K216" s="37">
        <f t="shared" ref="K216:T216" si="186">$G216</f>
        <v>0</v>
      </c>
      <c r="L216" s="37">
        <f t="shared" si="186"/>
        <v>0</v>
      </c>
      <c r="M216" s="37">
        <f t="shared" si="186"/>
        <v>0</v>
      </c>
      <c r="N216" s="37">
        <f t="shared" si="186"/>
        <v>0</v>
      </c>
      <c r="O216" s="37">
        <f t="shared" si="186"/>
        <v>0</v>
      </c>
      <c r="P216" s="37">
        <f t="shared" si="186"/>
        <v>0</v>
      </c>
      <c r="Q216" s="37">
        <f t="shared" si="186"/>
        <v>0</v>
      </c>
      <c r="R216" s="37">
        <f t="shared" si="186"/>
        <v>0</v>
      </c>
      <c r="S216" s="37">
        <f t="shared" si="186"/>
        <v>0</v>
      </c>
      <c r="T216" s="38">
        <f t="shared" si="186"/>
        <v>0</v>
      </c>
      <c r="U216" s="43">
        <f t="shared" ref="U216:U217" si="187">SUM(I216:T216)</f>
        <v>0</v>
      </c>
      <c r="V216" s="112">
        <f t="shared" si="182"/>
        <v>0</v>
      </c>
      <c r="W216" s="10"/>
    </row>
    <row r="217" spans="2:23" ht="17.100000000000001" customHeight="1" x14ac:dyDescent="0.2">
      <c r="B217" s="156">
        <f>COUNTA(C$19:C217)</f>
        <v>27</v>
      </c>
      <c r="C217" s="158"/>
      <c r="D217" s="158"/>
      <c r="E217" s="119" t="s">
        <v>142</v>
      </c>
      <c r="F217" s="120"/>
      <c r="G217" s="28">
        <v>15</v>
      </c>
      <c r="H217" s="29" t="s">
        <v>32</v>
      </c>
      <c r="I217" s="44">
        <v>21</v>
      </c>
      <c r="J217" s="45">
        <v>20</v>
      </c>
      <c r="K217" s="45">
        <v>22</v>
      </c>
      <c r="L217" s="45">
        <v>21</v>
      </c>
      <c r="M217" s="45">
        <v>25</v>
      </c>
      <c r="N217" s="45">
        <v>29</v>
      </c>
      <c r="O217" s="45">
        <v>23</v>
      </c>
      <c r="P217" s="45">
        <v>19</v>
      </c>
      <c r="Q217" s="45">
        <v>17</v>
      </c>
      <c r="R217" s="45">
        <v>22</v>
      </c>
      <c r="S217" s="45">
        <v>18</v>
      </c>
      <c r="T217" s="46">
        <v>18</v>
      </c>
      <c r="U217" s="47">
        <f t="shared" si="187"/>
        <v>255</v>
      </c>
      <c r="V217" s="112">
        <f t="shared" si="182"/>
        <v>214</v>
      </c>
      <c r="W217" s="10"/>
    </row>
    <row r="218" spans="2:23" ht="17.100000000000001" customHeight="1" x14ac:dyDescent="0.2">
      <c r="B218" s="156">
        <f>COUNTA(C$19:C218)</f>
        <v>27</v>
      </c>
      <c r="C218" s="158"/>
      <c r="D218" s="158"/>
      <c r="E218" s="121" t="s">
        <v>37</v>
      </c>
      <c r="F218" s="89" t="s">
        <v>38</v>
      </c>
      <c r="G218" s="54"/>
      <c r="H218" s="29" t="s">
        <v>26</v>
      </c>
      <c r="I218" s="98">
        <f>ROUNDDOWN(IF(I217&gt;120,IF(I217&gt;300,120*$G218+180*$G219+(I217-300)*$G220,120*$G218+(I217-120)*$G219),I217*$G218),2)</f>
        <v>0</v>
      </c>
      <c r="J218" s="40">
        <f>ROUNDDOWN(IF(J217&gt;120,IF(J217&gt;300,120*$G218+180*$G219+(J217-300)*$G220,120*$G218+(J217-120)*$G219),J217*$G218),2)</f>
        <v>0</v>
      </c>
      <c r="K218" s="40">
        <f>ROUNDDOWN(IF(K217&gt;120,IF(K217&gt;300,120*$G218+180*$G219+(K217-300)*$G220,120*$G218+(K217-120)*$G219),K217*$G218),2)</f>
        <v>0</v>
      </c>
      <c r="L218" s="40">
        <f t="shared" ref="L218:T218" si="188">ROUNDDOWN(IF(L217&gt;120,IF(L217&gt;300,120*$G218+180*$G219+(L217-300)*$G220,120*$G218+(L217-120)*$G219),L217*$G218),2)</f>
        <v>0</v>
      </c>
      <c r="M218" s="40">
        <f t="shared" si="188"/>
        <v>0</v>
      </c>
      <c r="N218" s="40">
        <f t="shared" si="188"/>
        <v>0</v>
      </c>
      <c r="O218" s="40">
        <f t="shared" si="188"/>
        <v>0</v>
      </c>
      <c r="P218" s="40">
        <f t="shared" si="188"/>
        <v>0</v>
      </c>
      <c r="Q218" s="40">
        <f t="shared" si="188"/>
        <v>0</v>
      </c>
      <c r="R218" s="40">
        <f t="shared" si="188"/>
        <v>0</v>
      </c>
      <c r="S218" s="40">
        <f t="shared" si="188"/>
        <v>0</v>
      </c>
      <c r="T218" s="99">
        <f t="shared" si="188"/>
        <v>0</v>
      </c>
      <c r="U218" s="32">
        <f>SUM(I218:T218)</f>
        <v>0</v>
      </c>
      <c r="V218" s="112">
        <f t="shared" si="182"/>
        <v>0</v>
      </c>
      <c r="W218" s="10"/>
    </row>
    <row r="219" spans="2:23" ht="17.100000000000001" customHeight="1" x14ac:dyDescent="0.2">
      <c r="B219" s="156">
        <f>COUNTA(C$19:C219)</f>
        <v>27</v>
      </c>
      <c r="C219" s="158"/>
      <c r="D219" s="158"/>
      <c r="E219" s="121"/>
      <c r="F219" s="90" t="s">
        <v>39</v>
      </c>
      <c r="G219" s="51"/>
      <c r="H219" s="55" t="s">
        <v>20</v>
      </c>
      <c r="I219" s="44">
        <f>INT(SUM(I216,I218))</f>
        <v>0</v>
      </c>
      <c r="J219" s="56">
        <f>INT(SUM(J216,J218))</f>
        <v>0</v>
      </c>
      <c r="K219" s="56">
        <f t="shared" ref="K219:T219" si="189">INT(SUM(K216,K218))</f>
        <v>0</v>
      </c>
      <c r="L219" s="56">
        <f t="shared" si="189"/>
        <v>0</v>
      </c>
      <c r="M219" s="56">
        <f t="shared" si="189"/>
        <v>0</v>
      </c>
      <c r="N219" s="56">
        <f t="shared" si="189"/>
        <v>0</v>
      </c>
      <c r="O219" s="56">
        <f t="shared" si="189"/>
        <v>0</v>
      </c>
      <c r="P219" s="56">
        <f t="shared" si="189"/>
        <v>0</v>
      </c>
      <c r="Q219" s="56">
        <f t="shared" si="189"/>
        <v>0</v>
      </c>
      <c r="R219" s="56">
        <f t="shared" si="189"/>
        <v>0</v>
      </c>
      <c r="S219" s="56">
        <f t="shared" si="189"/>
        <v>0</v>
      </c>
      <c r="T219" s="100">
        <f t="shared" si="189"/>
        <v>0</v>
      </c>
      <c r="U219" s="57">
        <f t="shared" ref="U219" si="190">SUM(I219:T219)</f>
        <v>0</v>
      </c>
      <c r="V219" s="112">
        <f t="shared" si="182"/>
        <v>0</v>
      </c>
      <c r="W219" s="10"/>
    </row>
    <row r="220" spans="2:23" ht="17.100000000000001" customHeight="1" x14ac:dyDescent="0.2">
      <c r="B220" s="152">
        <f>COUNTA(C$19:C220)</f>
        <v>27</v>
      </c>
      <c r="C220" s="159"/>
      <c r="D220" s="159"/>
      <c r="E220" s="122"/>
      <c r="F220" s="91" t="s">
        <v>40</v>
      </c>
      <c r="G220" s="52"/>
      <c r="H220" s="58"/>
      <c r="I220" s="101"/>
      <c r="J220" s="59"/>
      <c r="K220" s="59"/>
      <c r="L220" s="59"/>
      <c r="M220" s="59"/>
      <c r="N220" s="59"/>
      <c r="O220" s="59"/>
      <c r="P220" s="59"/>
      <c r="Q220" s="59"/>
      <c r="R220" s="59"/>
      <c r="S220" s="59"/>
      <c r="T220" s="102"/>
      <c r="U220" s="60"/>
      <c r="V220" s="112">
        <f t="shared" si="182"/>
        <v>0</v>
      </c>
      <c r="W220" s="10"/>
    </row>
    <row r="221" spans="2:23" ht="17.100000000000001" customHeight="1" x14ac:dyDescent="0.2">
      <c r="B221" s="151">
        <f>COUNTA(C$19:C221)</f>
        <v>28</v>
      </c>
      <c r="C221" s="158" t="s">
        <v>66</v>
      </c>
      <c r="D221" s="158" t="s">
        <v>35</v>
      </c>
      <c r="E221" s="162" t="s">
        <v>41</v>
      </c>
      <c r="F221" s="163"/>
      <c r="G221" s="50"/>
      <c r="H221" s="24" t="s">
        <v>19</v>
      </c>
      <c r="I221" s="25">
        <f>$G221</f>
        <v>0</v>
      </c>
      <c r="J221" s="26">
        <f>$G221</f>
        <v>0</v>
      </c>
      <c r="K221" s="26">
        <f t="shared" ref="K221:T221" si="191">$G221</f>
        <v>0</v>
      </c>
      <c r="L221" s="26">
        <f t="shared" si="191"/>
        <v>0</v>
      </c>
      <c r="M221" s="26">
        <f t="shared" si="191"/>
        <v>0</v>
      </c>
      <c r="N221" s="26">
        <f t="shared" si="191"/>
        <v>0</v>
      </c>
      <c r="O221" s="26">
        <f t="shared" si="191"/>
        <v>0</v>
      </c>
      <c r="P221" s="26">
        <f t="shared" si="191"/>
        <v>0</v>
      </c>
      <c r="Q221" s="26">
        <f t="shared" si="191"/>
        <v>0</v>
      </c>
      <c r="R221" s="26">
        <f t="shared" si="191"/>
        <v>0</v>
      </c>
      <c r="S221" s="26">
        <f t="shared" si="191"/>
        <v>0</v>
      </c>
      <c r="T221" s="27">
        <f t="shared" si="191"/>
        <v>0</v>
      </c>
      <c r="U221" s="42">
        <f t="shared" ref="U221:U222" si="192">SUM(I221:T221)</f>
        <v>0</v>
      </c>
      <c r="V221" s="112">
        <f t="shared" si="182"/>
        <v>0</v>
      </c>
      <c r="W221" s="10"/>
    </row>
    <row r="222" spans="2:23" ht="17.100000000000001" customHeight="1" x14ac:dyDescent="0.2">
      <c r="B222" s="156">
        <f>COUNTA(C$19:C222)</f>
        <v>28</v>
      </c>
      <c r="C222" s="158"/>
      <c r="D222" s="158"/>
      <c r="E222" s="119" t="s">
        <v>142</v>
      </c>
      <c r="F222" s="120"/>
      <c r="G222" s="28">
        <v>20</v>
      </c>
      <c r="H222" s="29" t="s">
        <v>32</v>
      </c>
      <c r="I222" s="44">
        <v>11</v>
      </c>
      <c r="J222" s="45">
        <v>11</v>
      </c>
      <c r="K222" s="45">
        <v>12</v>
      </c>
      <c r="L222" s="45">
        <v>12</v>
      </c>
      <c r="M222" s="45">
        <v>13</v>
      </c>
      <c r="N222" s="45">
        <v>16</v>
      </c>
      <c r="O222" s="45">
        <v>13</v>
      </c>
      <c r="P222" s="45">
        <v>10</v>
      </c>
      <c r="Q222" s="45">
        <v>9</v>
      </c>
      <c r="R222" s="45">
        <v>11</v>
      </c>
      <c r="S222" s="45">
        <v>9</v>
      </c>
      <c r="T222" s="46">
        <v>9</v>
      </c>
      <c r="U222" s="47">
        <f t="shared" si="192"/>
        <v>136</v>
      </c>
      <c r="V222" s="112">
        <f t="shared" si="182"/>
        <v>114</v>
      </c>
      <c r="W222" s="10"/>
    </row>
    <row r="223" spans="2:23" ht="17.100000000000001" customHeight="1" x14ac:dyDescent="0.2">
      <c r="B223" s="156">
        <f>COUNTA(C$19:C223)</f>
        <v>28</v>
      </c>
      <c r="C223" s="158"/>
      <c r="D223" s="158"/>
      <c r="E223" s="121" t="s">
        <v>37</v>
      </c>
      <c r="F223" s="89" t="s">
        <v>38</v>
      </c>
      <c r="G223" s="54"/>
      <c r="H223" s="29" t="s">
        <v>26</v>
      </c>
      <c r="I223" s="98">
        <f>ROUNDDOWN(IF(I222&gt;120,IF(I222&gt;300,120*$G223+180*$G224+(I222-300)*$G225,120*$G223+(I222-120)*$G224),I222*$G223),2)</f>
        <v>0</v>
      </c>
      <c r="J223" s="40">
        <f>ROUNDDOWN(IF(J222&gt;120,IF(J222&gt;300,120*$G223+180*$G224+(J222-300)*$G225,120*$G223+(J222-120)*$G224),J222*$G223),2)</f>
        <v>0</v>
      </c>
      <c r="K223" s="40">
        <f>ROUNDDOWN(IF(K222&gt;120,IF(K222&gt;300,120*$G223+180*$G224+(K222-300)*$G225,120*$G223+(K222-120)*$G224),K222*$G223),2)</f>
        <v>0</v>
      </c>
      <c r="L223" s="40">
        <f t="shared" ref="L223:T223" si="193">ROUNDDOWN(IF(L222&gt;120,IF(L222&gt;300,120*$G223+180*$G224+(L222-300)*$G225,120*$G223+(L222-120)*$G224),L222*$G223),2)</f>
        <v>0</v>
      </c>
      <c r="M223" s="40">
        <f t="shared" si="193"/>
        <v>0</v>
      </c>
      <c r="N223" s="40">
        <f t="shared" si="193"/>
        <v>0</v>
      </c>
      <c r="O223" s="40">
        <f t="shared" si="193"/>
        <v>0</v>
      </c>
      <c r="P223" s="40">
        <f t="shared" si="193"/>
        <v>0</v>
      </c>
      <c r="Q223" s="40">
        <f t="shared" si="193"/>
        <v>0</v>
      </c>
      <c r="R223" s="40">
        <f t="shared" si="193"/>
        <v>0</v>
      </c>
      <c r="S223" s="40">
        <f t="shared" si="193"/>
        <v>0</v>
      </c>
      <c r="T223" s="99">
        <f t="shared" si="193"/>
        <v>0</v>
      </c>
      <c r="U223" s="32">
        <f>SUM(I223:T223)</f>
        <v>0</v>
      </c>
      <c r="V223" s="112">
        <f t="shared" si="182"/>
        <v>0</v>
      </c>
      <c r="W223" s="10"/>
    </row>
    <row r="224" spans="2:23" ht="17.100000000000001" customHeight="1" x14ac:dyDescent="0.2">
      <c r="B224" s="156">
        <f>COUNTA(C$19:C224)</f>
        <v>28</v>
      </c>
      <c r="C224" s="158"/>
      <c r="D224" s="158"/>
      <c r="E224" s="121"/>
      <c r="F224" s="90" t="s">
        <v>39</v>
      </c>
      <c r="G224" s="51"/>
      <c r="H224" s="55" t="s">
        <v>20</v>
      </c>
      <c r="I224" s="44">
        <f>INT(SUM(I221,I223))</f>
        <v>0</v>
      </c>
      <c r="J224" s="56">
        <f>INT(SUM(J221,J223))</f>
        <v>0</v>
      </c>
      <c r="K224" s="56">
        <f t="shared" ref="K224:T224" si="194">INT(SUM(K221,K223))</f>
        <v>0</v>
      </c>
      <c r="L224" s="56">
        <f t="shared" si="194"/>
        <v>0</v>
      </c>
      <c r="M224" s="56">
        <f t="shared" si="194"/>
        <v>0</v>
      </c>
      <c r="N224" s="56">
        <f t="shared" si="194"/>
        <v>0</v>
      </c>
      <c r="O224" s="56">
        <f t="shared" si="194"/>
        <v>0</v>
      </c>
      <c r="P224" s="56">
        <f t="shared" si="194"/>
        <v>0</v>
      </c>
      <c r="Q224" s="56">
        <f t="shared" si="194"/>
        <v>0</v>
      </c>
      <c r="R224" s="56">
        <f t="shared" si="194"/>
        <v>0</v>
      </c>
      <c r="S224" s="56">
        <f t="shared" si="194"/>
        <v>0</v>
      </c>
      <c r="T224" s="100">
        <f t="shared" si="194"/>
        <v>0</v>
      </c>
      <c r="U224" s="57">
        <f t="shared" ref="U224" si="195">SUM(I224:T224)</f>
        <v>0</v>
      </c>
      <c r="V224" s="112">
        <f t="shared" si="182"/>
        <v>0</v>
      </c>
      <c r="W224" s="10"/>
    </row>
    <row r="225" spans="2:23" ht="17.100000000000001" customHeight="1" x14ac:dyDescent="0.2">
      <c r="B225" s="152">
        <f>COUNTA(C$19:C225)</f>
        <v>28</v>
      </c>
      <c r="C225" s="159"/>
      <c r="D225" s="159"/>
      <c r="E225" s="122"/>
      <c r="F225" s="91" t="s">
        <v>40</v>
      </c>
      <c r="G225" s="52"/>
      <c r="H225" s="58"/>
      <c r="I225" s="101"/>
      <c r="J225" s="59"/>
      <c r="K225" s="59"/>
      <c r="L225" s="59"/>
      <c r="M225" s="59"/>
      <c r="N225" s="59"/>
      <c r="O225" s="59"/>
      <c r="P225" s="59"/>
      <c r="Q225" s="59"/>
      <c r="R225" s="59"/>
      <c r="S225" s="59"/>
      <c r="T225" s="102"/>
      <c r="U225" s="60"/>
      <c r="V225" s="112">
        <f t="shared" si="182"/>
        <v>0</v>
      </c>
      <c r="W225" s="10"/>
    </row>
    <row r="226" spans="2:23" ht="17.100000000000001" customHeight="1" x14ac:dyDescent="0.2">
      <c r="B226" s="151">
        <f>COUNTA(C$19:C226)</f>
        <v>29</v>
      </c>
      <c r="C226" s="157" t="s">
        <v>67</v>
      </c>
      <c r="D226" s="157" t="s">
        <v>35</v>
      </c>
      <c r="E226" s="117" t="s">
        <v>41</v>
      </c>
      <c r="F226" s="118"/>
      <c r="G226" s="53"/>
      <c r="H226" s="35" t="s">
        <v>19</v>
      </c>
      <c r="I226" s="36">
        <f>$G226</f>
        <v>0</v>
      </c>
      <c r="J226" s="37">
        <f>$G226</f>
        <v>0</v>
      </c>
      <c r="K226" s="37">
        <f t="shared" ref="K226:T226" si="196">$G226</f>
        <v>0</v>
      </c>
      <c r="L226" s="37">
        <f t="shared" si="196"/>
        <v>0</v>
      </c>
      <c r="M226" s="37">
        <f t="shared" si="196"/>
        <v>0</v>
      </c>
      <c r="N226" s="37">
        <f t="shared" si="196"/>
        <v>0</v>
      </c>
      <c r="O226" s="37">
        <f t="shared" si="196"/>
        <v>0</v>
      </c>
      <c r="P226" s="37">
        <f t="shared" si="196"/>
        <v>0</v>
      </c>
      <c r="Q226" s="37">
        <f t="shared" si="196"/>
        <v>0</v>
      </c>
      <c r="R226" s="37">
        <f t="shared" si="196"/>
        <v>0</v>
      </c>
      <c r="S226" s="37">
        <f t="shared" si="196"/>
        <v>0</v>
      </c>
      <c r="T226" s="38">
        <f t="shared" si="196"/>
        <v>0</v>
      </c>
      <c r="U226" s="43">
        <f t="shared" ref="U226:U227" si="197">SUM(I226:T226)</f>
        <v>0</v>
      </c>
      <c r="V226" s="112">
        <f t="shared" si="182"/>
        <v>0</v>
      </c>
      <c r="W226" s="10"/>
    </row>
    <row r="227" spans="2:23" ht="17.100000000000001" customHeight="1" x14ac:dyDescent="0.2">
      <c r="B227" s="156">
        <f>COUNTA(C$19:C227)</f>
        <v>29</v>
      </c>
      <c r="C227" s="158"/>
      <c r="D227" s="158"/>
      <c r="E227" s="119" t="s">
        <v>142</v>
      </c>
      <c r="F227" s="120"/>
      <c r="G227" s="28">
        <v>30</v>
      </c>
      <c r="H227" s="29" t="s">
        <v>32</v>
      </c>
      <c r="I227" s="44">
        <v>0</v>
      </c>
      <c r="J227" s="45">
        <v>0</v>
      </c>
      <c r="K227" s="45">
        <v>0</v>
      </c>
      <c r="L227" s="45">
        <v>0</v>
      </c>
      <c r="M227" s="45">
        <v>0</v>
      </c>
      <c r="N227" s="45">
        <v>0</v>
      </c>
      <c r="O227" s="45">
        <v>0</v>
      </c>
      <c r="P227" s="45">
        <v>0</v>
      </c>
      <c r="Q227" s="45">
        <v>0</v>
      </c>
      <c r="R227" s="45">
        <v>0</v>
      </c>
      <c r="S227" s="45">
        <v>0</v>
      </c>
      <c r="T227" s="46">
        <v>0</v>
      </c>
      <c r="U227" s="47">
        <f t="shared" si="197"/>
        <v>0</v>
      </c>
      <c r="V227" s="112">
        <f t="shared" si="182"/>
        <v>0</v>
      </c>
      <c r="W227" s="10"/>
    </row>
    <row r="228" spans="2:23" ht="17.100000000000001" customHeight="1" x14ac:dyDescent="0.2">
      <c r="B228" s="156">
        <f>COUNTA(C$19:C228)</f>
        <v>29</v>
      </c>
      <c r="C228" s="158"/>
      <c r="D228" s="158"/>
      <c r="E228" s="121" t="s">
        <v>37</v>
      </c>
      <c r="F228" s="89" t="s">
        <v>38</v>
      </c>
      <c r="G228" s="54"/>
      <c r="H228" s="29" t="s">
        <v>26</v>
      </c>
      <c r="I228" s="98">
        <f>ROUNDDOWN(IF(I227&gt;120,IF(I227&gt;300,120*$G228+180*$G229+(I227-300)*$G230,120*$G228+(I227-120)*$G229),I227*$G228),2)</f>
        <v>0</v>
      </c>
      <c r="J228" s="40">
        <f>ROUNDDOWN(IF(J227&gt;120,IF(J227&gt;300,120*$G228+180*$G229+(J227-300)*$G230,120*$G228+(J227-120)*$G229),J227*$G228),2)</f>
        <v>0</v>
      </c>
      <c r="K228" s="40">
        <f>ROUNDDOWN(IF(K227&gt;120,IF(K227&gt;300,120*$G228+180*$G229+(K227-300)*$G230,120*$G228+(K227-120)*$G229),K227*$G228),2)</f>
        <v>0</v>
      </c>
      <c r="L228" s="40">
        <f t="shared" ref="L228:T228" si="198">ROUNDDOWN(IF(L227&gt;120,IF(L227&gt;300,120*$G228+180*$G229+(L227-300)*$G230,120*$G228+(L227-120)*$G229),L227*$G228),2)</f>
        <v>0</v>
      </c>
      <c r="M228" s="40">
        <f t="shared" si="198"/>
        <v>0</v>
      </c>
      <c r="N228" s="40">
        <f t="shared" si="198"/>
        <v>0</v>
      </c>
      <c r="O228" s="40">
        <f t="shared" si="198"/>
        <v>0</v>
      </c>
      <c r="P228" s="40">
        <f t="shared" si="198"/>
        <v>0</v>
      </c>
      <c r="Q228" s="40">
        <f t="shared" si="198"/>
        <v>0</v>
      </c>
      <c r="R228" s="40">
        <f t="shared" si="198"/>
        <v>0</v>
      </c>
      <c r="S228" s="40">
        <f t="shared" si="198"/>
        <v>0</v>
      </c>
      <c r="T228" s="99">
        <f t="shared" si="198"/>
        <v>0</v>
      </c>
      <c r="U228" s="32">
        <f>SUM(I228:T228)</f>
        <v>0</v>
      </c>
      <c r="V228" s="112">
        <f t="shared" si="182"/>
        <v>0</v>
      </c>
      <c r="W228" s="10"/>
    </row>
    <row r="229" spans="2:23" ht="17.100000000000001" customHeight="1" x14ac:dyDescent="0.2">
      <c r="B229" s="156">
        <f>COUNTA(C$19:C229)</f>
        <v>29</v>
      </c>
      <c r="C229" s="158"/>
      <c r="D229" s="158"/>
      <c r="E229" s="121"/>
      <c r="F229" s="90" t="s">
        <v>39</v>
      </c>
      <c r="G229" s="51"/>
      <c r="H229" s="55" t="s">
        <v>20</v>
      </c>
      <c r="I229" s="44">
        <f>INT(SUM(I226,I228))</f>
        <v>0</v>
      </c>
      <c r="J229" s="56">
        <f>INT(SUM(J226,J228))</f>
        <v>0</v>
      </c>
      <c r="K229" s="56">
        <f t="shared" ref="K229:T229" si="199">INT(SUM(K226,K228))</f>
        <v>0</v>
      </c>
      <c r="L229" s="56">
        <f t="shared" si="199"/>
        <v>0</v>
      </c>
      <c r="M229" s="56">
        <f t="shared" si="199"/>
        <v>0</v>
      </c>
      <c r="N229" s="56">
        <f t="shared" si="199"/>
        <v>0</v>
      </c>
      <c r="O229" s="56">
        <f t="shared" si="199"/>
        <v>0</v>
      </c>
      <c r="P229" s="56">
        <f t="shared" si="199"/>
        <v>0</v>
      </c>
      <c r="Q229" s="56">
        <f t="shared" si="199"/>
        <v>0</v>
      </c>
      <c r="R229" s="56">
        <f t="shared" si="199"/>
        <v>0</v>
      </c>
      <c r="S229" s="56">
        <f t="shared" si="199"/>
        <v>0</v>
      </c>
      <c r="T229" s="100">
        <f t="shared" si="199"/>
        <v>0</v>
      </c>
      <c r="U229" s="57">
        <f t="shared" ref="U229" si="200">SUM(I229:T229)</f>
        <v>0</v>
      </c>
      <c r="V229" s="112">
        <f t="shared" si="182"/>
        <v>0</v>
      </c>
      <c r="W229" s="10"/>
    </row>
    <row r="230" spans="2:23" ht="17.100000000000001" customHeight="1" x14ac:dyDescent="0.2">
      <c r="B230" s="152">
        <f>COUNTA(C$19:C230)</f>
        <v>29</v>
      </c>
      <c r="C230" s="159"/>
      <c r="D230" s="159"/>
      <c r="E230" s="122"/>
      <c r="F230" s="91" t="s">
        <v>40</v>
      </c>
      <c r="G230" s="52"/>
      <c r="H230" s="58"/>
      <c r="I230" s="101"/>
      <c r="J230" s="59"/>
      <c r="K230" s="59"/>
      <c r="L230" s="59"/>
      <c r="M230" s="59"/>
      <c r="N230" s="59"/>
      <c r="O230" s="59"/>
      <c r="P230" s="59"/>
      <c r="Q230" s="59"/>
      <c r="R230" s="59"/>
      <c r="S230" s="59"/>
      <c r="T230" s="102"/>
      <c r="U230" s="60"/>
      <c r="V230" s="112">
        <f t="shared" si="182"/>
        <v>0</v>
      </c>
      <c r="W230" s="10"/>
    </row>
    <row r="231" spans="2:23" ht="17.100000000000001" customHeight="1" x14ac:dyDescent="0.2">
      <c r="B231" s="151">
        <f>COUNTA(C$19:C231)</f>
        <v>30</v>
      </c>
      <c r="C231" s="143" t="s">
        <v>68</v>
      </c>
      <c r="D231" s="146" t="s">
        <v>33</v>
      </c>
      <c r="E231" s="117" t="s">
        <v>21</v>
      </c>
      <c r="F231" s="118"/>
      <c r="G231" s="53"/>
      <c r="H231" s="35" t="s">
        <v>19</v>
      </c>
      <c r="I231" s="36">
        <f>ROUNDDOWN($G231*$G233*$G234,2)</f>
        <v>0</v>
      </c>
      <c r="J231" s="37">
        <f t="shared" ref="J231:T231" si="201">ROUNDDOWN($G231*$G233*$G234,2)</f>
        <v>0</v>
      </c>
      <c r="K231" s="37">
        <f t="shared" si="201"/>
        <v>0</v>
      </c>
      <c r="L231" s="37">
        <f t="shared" si="201"/>
        <v>0</v>
      </c>
      <c r="M231" s="37">
        <f t="shared" si="201"/>
        <v>0</v>
      </c>
      <c r="N231" s="37">
        <f t="shared" si="201"/>
        <v>0</v>
      </c>
      <c r="O231" s="37">
        <f t="shared" si="201"/>
        <v>0</v>
      </c>
      <c r="P231" s="37">
        <f t="shared" si="201"/>
        <v>0</v>
      </c>
      <c r="Q231" s="37">
        <f t="shared" si="201"/>
        <v>0</v>
      </c>
      <c r="R231" s="37">
        <f t="shared" si="201"/>
        <v>0</v>
      </c>
      <c r="S231" s="37">
        <f t="shared" si="201"/>
        <v>0</v>
      </c>
      <c r="T231" s="38">
        <f t="shared" si="201"/>
        <v>0</v>
      </c>
      <c r="U231" s="43">
        <f t="shared" ref="U231:U232" si="202">SUM(I231:T231)</f>
        <v>0</v>
      </c>
      <c r="V231" s="112">
        <f t="shared" si="182"/>
        <v>0</v>
      </c>
      <c r="W231" s="10"/>
    </row>
    <row r="232" spans="2:23" ht="17.100000000000001" customHeight="1" x14ac:dyDescent="0.2">
      <c r="B232" s="156">
        <f>COUNTA(C$19:C232)</f>
        <v>30</v>
      </c>
      <c r="C232" s="144"/>
      <c r="D232" s="147"/>
      <c r="E232" s="92" t="s">
        <v>34</v>
      </c>
      <c r="F232" s="48"/>
      <c r="G232" s="49">
        <v>0</v>
      </c>
      <c r="H232" s="29" t="s">
        <v>30</v>
      </c>
      <c r="I232" s="103"/>
      <c r="J232" s="104"/>
      <c r="K232" s="105"/>
      <c r="L232" s="39">
        <v>63</v>
      </c>
      <c r="M232" s="45">
        <v>147</v>
      </c>
      <c r="N232" s="45">
        <v>127</v>
      </c>
      <c r="O232" s="39">
        <v>69</v>
      </c>
      <c r="P232" s="105"/>
      <c r="Q232" s="105"/>
      <c r="R232" s="105"/>
      <c r="S232" s="105"/>
      <c r="T232" s="106"/>
      <c r="U232" s="31">
        <f t="shared" si="202"/>
        <v>406</v>
      </c>
      <c r="V232" s="112">
        <f t="shared" si="182"/>
        <v>406</v>
      </c>
      <c r="W232" s="10"/>
    </row>
    <row r="233" spans="2:23" ht="17.100000000000001" customHeight="1" x14ac:dyDescent="0.2">
      <c r="B233" s="156">
        <f>COUNTA(C$19:C233)</f>
        <v>30</v>
      </c>
      <c r="C233" s="144"/>
      <c r="D233" s="147"/>
      <c r="E233" s="119" t="s">
        <v>22</v>
      </c>
      <c r="F233" s="120"/>
      <c r="G233" s="28">
        <v>5</v>
      </c>
      <c r="H233" s="29" t="s">
        <v>31</v>
      </c>
      <c r="I233" s="44">
        <v>164</v>
      </c>
      <c r="J233" s="45">
        <v>160</v>
      </c>
      <c r="K233" s="45">
        <v>139</v>
      </c>
      <c r="L233" s="45">
        <v>58</v>
      </c>
      <c r="M233" s="104"/>
      <c r="N233" s="104"/>
      <c r="O233" s="45">
        <v>65</v>
      </c>
      <c r="P233" s="45">
        <v>161</v>
      </c>
      <c r="Q233" s="45">
        <v>152</v>
      </c>
      <c r="R233" s="45">
        <v>200</v>
      </c>
      <c r="S233" s="45">
        <v>183</v>
      </c>
      <c r="T233" s="46">
        <v>178</v>
      </c>
      <c r="U233" s="31">
        <f t="shared" ref="U233:U236" si="203">SUM(I233:T233)</f>
        <v>1460</v>
      </c>
      <c r="V233" s="112">
        <f t="shared" si="182"/>
        <v>1136</v>
      </c>
      <c r="W233" s="10"/>
    </row>
    <row r="234" spans="2:23" ht="17.100000000000001" customHeight="1" x14ac:dyDescent="0.2">
      <c r="B234" s="156">
        <f>COUNTA(C$19:C234)</f>
        <v>30</v>
      </c>
      <c r="C234" s="144"/>
      <c r="D234" s="147"/>
      <c r="E234" s="92" t="s">
        <v>23</v>
      </c>
      <c r="F234" s="93">
        <v>0.9</v>
      </c>
      <c r="G234" s="109">
        <f>ROUND(1-(F234-0.85),2)</f>
        <v>0.95</v>
      </c>
      <c r="H234" s="29" t="s">
        <v>32</v>
      </c>
      <c r="I234" s="44">
        <f>SUM(I232:I233)</f>
        <v>164</v>
      </c>
      <c r="J234" s="45">
        <f t="shared" ref="J234:T234" si="204">SUM(J232:J233)</f>
        <v>160</v>
      </c>
      <c r="K234" s="45">
        <f t="shared" si="204"/>
        <v>139</v>
      </c>
      <c r="L234" s="45">
        <f t="shared" si="204"/>
        <v>121</v>
      </c>
      <c r="M234" s="45">
        <f t="shared" si="204"/>
        <v>147</v>
      </c>
      <c r="N234" s="45">
        <f t="shared" si="204"/>
        <v>127</v>
      </c>
      <c r="O234" s="45">
        <f t="shared" si="204"/>
        <v>134</v>
      </c>
      <c r="P234" s="45">
        <f t="shared" si="204"/>
        <v>161</v>
      </c>
      <c r="Q234" s="45">
        <f t="shared" si="204"/>
        <v>152</v>
      </c>
      <c r="R234" s="45">
        <f t="shared" si="204"/>
        <v>200</v>
      </c>
      <c r="S234" s="45">
        <f t="shared" si="204"/>
        <v>183</v>
      </c>
      <c r="T234" s="46">
        <f t="shared" si="204"/>
        <v>178</v>
      </c>
      <c r="U234" s="47">
        <f t="shared" si="203"/>
        <v>1866</v>
      </c>
      <c r="V234" s="112">
        <f t="shared" si="182"/>
        <v>1542</v>
      </c>
      <c r="W234" s="10"/>
    </row>
    <row r="235" spans="2:23" ht="17.100000000000001" customHeight="1" x14ac:dyDescent="0.2">
      <c r="B235" s="156">
        <f>COUNTA(C$19:C235)</f>
        <v>30</v>
      </c>
      <c r="C235" s="144"/>
      <c r="D235" s="147"/>
      <c r="E235" s="149" t="s">
        <v>27</v>
      </c>
      <c r="F235" s="94" t="s">
        <v>25</v>
      </c>
      <c r="G235" s="51"/>
      <c r="H235" s="29" t="s">
        <v>26</v>
      </c>
      <c r="I235" s="98">
        <f>ROUNDDOWN($G235*I232+$G236*I233,2)</f>
        <v>0</v>
      </c>
      <c r="J235" s="40">
        <f t="shared" ref="J235:T235" si="205">ROUNDDOWN($G235*J232+$G236*J233,2)</f>
        <v>0</v>
      </c>
      <c r="K235" s="40">
        <f t="shared" si="205"/>
        <v>0</v>
      </c>
      <c r="L235" s="40">
        <f t="shared" si="205"/>
        <v>0</v>
      </c>
      <c r="M235" s="40">
        <f t="shared" si="205"/>
        <v>0</v>
      </c>
      <c r="N235" s="40">
        <f t="shared" si="205"/>
        <v>0</v>
      </c>
      <c r="O235" s="40">
        <f t="shared" si="205"/>
        <v>0</v>
      </c>
      <c r="P235" s="40">
        <f t="shared" si="205"/>
        <v>0</v>
      </c>
      <c r="Q235" s="40">
        <f t="shared" si="205"/>
        <v>0</v>
      </c>
      <c r="R235" s="40">
        <f t="shared" si="205"/>
        <v>0</v>
      </c>
      <c r="S235" s="40">
        <f t="shared" si="205"/>
        <v>0</v>
      </c>
      <c r="T235" s="99">
        <f t="shared" si="205"/>
        <v>0</v>
      </c>
      <c r="U235" s="32">
        <f t="shared" si="203"/>
        <v>0</v>
      </c>
      <c r="V235" s="112">
        <f t="shared" si="182"/>
        <v>0</v>
      </c>
      <c r="W235" s="10"/>
    </row>
    <row r="236" spans="2:23" ht="17.100000000000001" customHeight="1" x14ac:dyDescent="0.2">
      <c r="B236" s="152">
        <f>COUNTA(C$19:C236)</f>
        <v>30</v>
      </c>
      <c r="C236" s="145"/>
      <c r="D236" s="148"/>
      <c r="E236" s="150"/>
      <c r="F236" s="95" t="s">
        <v>24</v>
      </c>
      <c r="G236" s="52"/>
      <c r="H236" s="33" t="s">
        <v>20</v>
      </c>
      <c r="I236" s="107">
        <f>INT(SUM(I231,I235))</f>
        <v>0</v>
      </c>
      <c r="J236" s="41">
        <f t="shared" ref="J236:T236" si="206">INT(SUM(J231,J235))</f>
        <v>0</v>
      </c>
      <c r="K236" s="41">
        <f t="shared" si="206"/>
        <v>0</v>
      </c>
      <c r="L236" s="41">
        <f t="shared" si="206"/>
        <v>0</v>
      </c>
      <c r="M236" s="41">
        <f t="shared" si="206"/>
        <v>0</v>
      </c>
      <c r="N236" s="41">
        <f t="shared" si="206"/>
        <v>0</v>
      </c>
      <c r="O236" s="41">
        <f t="shared" si="206"/>
        <v>0</v>
      </c>
      <c r="P236" s="41">
        <f t="shared" si="206"/>
        <v>0</v>
      </c>
      <c r="Q236" s="41">
        <f t="shared" si="206"/>
        <v>0</v>
      </c>
      <c r="R236" s="41">
        <f t="shared" si="206"/>
        <v>0</v>
      </c>
      <c r="S236" s="41">
        <f t="shared" si="206"/>
        <v>0</v>
      </c>
      <c r="T236" s="108">
        <f t="shared" si="206"/>
        <v>0</v>
      </c>
      <c r="U236" s="34">
        <f t="shared" si="203"/>
        <v>0</v>
      </c>
      <c r="V236" s="112">
        <f t="shared" si="182"/>
        <v>0</v>
      </c>
      <c r="W236" s="10"/>
    </row>
    <row r="237" spans="2:23" ht="17.100000000000001" customHeight="1" x14ac:dyDescent="0.2">
      <c r="B237" s="151">
        <f>COUNTA(C$19:C237)</f>
        <v>31</v>
      </c>
      <c r="C237" s="157" t="s">
        <v>69</v>
      </c>
      <c r="D237" s="146" t="s">
        <v>33</v>
      </c>
      <c r="E237" s="117" t="s">
        <v>21</v>
      </c>
      <c r="F237" s="118"/>
      <c r="G237" s="53"/>
      <c r="H237" s="35" t="s">
        <v>19</v>
      </c>
      <c r="I237" s="36">
        <f>ROUNDDOWN($G237*$G239*$G240,2)</f>
        <v>0</v>
      </c>
      <c r="J237" s="37">
        <f t="shared" ref="J237:T237" si="207">ROUNDDOWN($G237*$G239*$G240,2)</f>
        <v>0</v>
      </c>
      <c r="K237" s="37">
        <f t="shared" si="207"/>
        <v>0</v>
      </c>
      <c r="L237" s="37">
        <f t="shared" si="207"/>
        <v>0</v>
      </c>
      <c r="M237" s="37">
        <f t="shared" si="207"/>
        <v>0</v>
      </c>
      <c r="N237" s="37">
        <f t="shared" si="207"/>
        <v>0</v>
      </c>
      <c r="O237" s="37">
        <f t="shared" si="207"/>
        <v>0</v>
      </c>
      <c r="P237" s="37">
        <f t="shared" si="207"/>
        <v>0</v>
      </c>
      <c r="Q237" s="37">
        <f t="shared" si="207"/>
        <v>0</v>
      </c>
      <c r="R237" s="37">
        <f t="shared" si="207"/>
        <v>0</v>
      </c>
      <c r="S237" s="37">
        <f t="shared" si="207"/>
        <v>0</v>
      </c>
      <c r="T237" s="38">
        <f t="shared" si="207"/>
        <v>0</v>
      </c>
      <c r="U237" s="43">
        <f t="shared" ref="U237:U238" si="208">SUM(I237:T237)</f>
        <v>0</v>
      </c>
      <c r="V237" s="112">
        <f t="shared" si="182"/>
        <v>0</v>
      </c>
      <c r="W237" s="10"/>
    </row>
    <row r="238" spans="2:23" ht="17.100000000000001" customHeight="1" x14ac:dyDescent="0.2">
      <c r="B238" s="156">
        <f>COUNTA(C$19:C238)</f>
        <v>31</v>
      </c>
      <c r="C238" s="158"/>
      <c r="D238" s="147"/>
      <c r="E238" s="92" t="s">
        <v>34</v>
      </c>
      <c r="F238" s="48"/>
      <c r="G238" s="49">
        <v>0</v>
      </c>
      <c r="H238" s="29" t="s">
        <v>30</v>
      </c>
      <c r="I238" s="103"/>
      <c r="J238" s="104"/>
      <c r="K238" s="105"/>
      <c r="L238" s="39">
        <v>12</v>
      </c>
      <c r="M238" s="45">
        <v>28</v>
      </c>
      <c r="N238" s="45">
        <v>25</v>
      </c>
      <c r="O238" s="39">
        <v>13</v>
      </c>
      <c r="P238" s="105"/>
      <c r="Q238" s="105"/>
      <c r="R238" s="105"/>
      <c r="S238" s="105"/>
      <c r="T238" s="106"/>
      <c r="U238" s="31">
        <f t="shared" si="208"/>
        <v>78</v>
      </c>
      <c r="V238" s="112">
        <f t="shared" si="182"/>
        <v>78</v>
      </c>
      <c r="W238" s="10"/>
    </row>
    <row r="239" spans="2:23" ht="17.100000000000001" customHeight="1" x14ac:dyDescent="0.2">
      <c r="B239" s="156">
        <f>COUNTA(C$19:C239)</f>
        <v>31</v>
      </c>
      <c r="C239" s="158"/>
      <c r="D239" s="147"/>
      <c r="E239" s="119" t="s">
        <v>22</v>
      </c>
      <c r="F239" s="120"/>
      <c r="G239" s="28">
        <v>5</v>
      </c>
      <c r="H239" s="29" t="s">
        <v>31</v>
      </c>
      <c r="I239" s="44">
        <v>23</v>
      </c>
      <c r="J239" s="45">
        <v>27</v>
      </c>
      <c r="K239" s="45">
        <v>25</v>
      </c>
      <c r="L239" s="45">
        <v>11</v>
      </c>
      <c r="M239" s="104"/>
      <c r="N239" s="104"/>
      <c r="O239" s="45">
        <v>12</v>
      </c>
      <c r="P239" s="45">
        <v>23</v>
      </c>
      <c r="Q239" s="45">
        <v>21</v>
      </c>
      <c r="R239" s="45">
        <v>27</v>
      </c>
      <c r="S239" s="45">
        <v>31</v>
      </c>
      <c r="T239" s="46">
        <v>23</v>
      </c>
      <c r="U239" s="31">
        <f t="shared" ref="U239:U242" si="209">SUM(I239:T239)</f>
        <v>223</v>
      </c>
      <c r="V239" s="112">
        <f t="shared" si="182"/>
        <v>173</v>
      </c>
      <c r="W239" s="10"/>
    </row>
    <row r="240" spans="2:23" ht="17.100000000000001" customHeight="1" x14ac:dyDescent="0.2">
      <c r="B240" s="156">
        <f>COUNTA(C$19:C240)</f>
        <v>31</v>
      </c>
      <c r="C240" s="158"/>
      <c r="D240" s="147"/>
      <c r="E240" s="92" t="s">
        <v>23</v>
      </c>
      <c r="F240" s="93">
        <v>0.9</v>
      </c>
      <c r="G240" s="109">
        <f>ROUND(1-(F240-0.85),2)</f>
        <v>0.95</v>
      </c>
      <c r="H240" s="29" t="s">
        <v>32</v>
      </c>
      <c r="I240" s="44">
        <f>SUM(I238:I239)</f>
        <v>23</v>
      </c>
      <c r="J240" s="45">
        <f t="shared" ref="J240:T240" si="210">SUM(J238:J239)</f>
        <v>27</v>
      </c>
      <c r="K240" s="45">
        <f t="shared" si="210"/>
        <v>25</v>
      </c>
      <c r="L240" s="45">
        <f t="shared" si="210"/>
        <v>23</v>
      </c>
      <c r="M240" s="45">
        <f t="shared" si="210"/>
        <v>28</v>
      </c>
      <c r="N240" s="45">
        <f t="shared" si="210"/>
        <v>25</v>
      </c>
      <c r="O240" s="45">
        <f t="shared" si="210"/>
        <v>25</v>
      </c>
      <c r="P240" s="45">
        <f t="shared" si="210"/>
        <v>23</v>
      </c>
      <c r="Q240" s="45">
        <f t="shared" si="210"/>
        <v>21</v>
      </c>
      <c r="R240" s="45">
        <f t="shared" si="210"/>
        <v>27</v>
      </c>
      <c r="S240" s="45">
        <f t="shared" si="210"/>
        <v>31</v>
      </c>
      <c r="T240" s="46">
        <f t="shared" si="210"/>
        <v>23</v>
      </c>
      <c r="U240" s="47">
        <f t="shared" si="209"/>
        <v>301</v>
      </c>
      <c r="V240" s="112">
        <f t="shared" si="182"/>
        <v>251</v>
      </c>
      <c r="W240" s="10"/>
    </row>
    <row r="241" spans="2:23" ht="17.100000000000001" customHeight="1" x14ac:dyDescent="0.2">
      <c r="B241" s="156">
        <f>COUNTA(C$19:C241)</f>
        <v>31</v>
      </c>
      <c r="C241" s="158"/>
      <c r="D241" s="147"/>
      <c r="E241" s="149" t="s">
        <v>27</v>
      </c>
      <c r="F241" s="94" t="s">
        <v>25</v>
      </c>
      <c r="G241" s="51"/>
      <c r="H241" s="29" t="s">
        <v>26</v>
      </c>
      <c r="I241" s="98">
        <f>ROUNDDOWN($G241*I238+$G242*I239,2)</f>
        <v>0</v>
      </c>
      <c r="J241" s="40">
        <f t="shared" ref="J241:T241" si="211">ROUNDDOWN($G241*J238+$G242*J239,2)</f>
        <v>0</v>
      </c>
      <c r="K241" s="40">
        <f t="shared" si="211"/>
        <v>0</v>
      </c>
      <c r="L241" s="40">
        <f t="shared" si="211"/>
        <v>0</v>
      </c>
      <c r="M241" s="40">
        <f t="shared" si="211"/>
        <v>0</v>
      </c>
      <c r="N241" s="40">
        <f t="shared" si="211"/>
        <v>0</v>
      </c>
      <c r="O241" s="40">
        <f t="shared" si="211"/>
        <v>0</v>
      </c>
      <c r="P241" s="40">
        <f t="shared" si="211"/>
        <v>0</v>
      </c>
      <c r="Q241" s="40">
        <f t="shared" si="211"/>
        <v>0</v>
      </c>
      <c r="R241" s="40">
        <f t="shared" si="211"/>
        <v>0</v>
      </c>
      <c r="S241" s="40">
        <f t="shared" si="211"/>
        <v>0</v>
      </c>
      <c r="T241" s="99">
        <f t="shared" si="211"/>
        <v>0</v>
      </c>
      <c r="U241" s="32">
        <f t="shared" si="209"/>
        <v>0</v>
      </c>
      <c r="V241" s="112">
        <f t="shared" si="182"/>
        <v>0</v>
      </c>
      <c r="W241" s="10"/>
    </row>
    <row r="242" spans="2:23" ht="17.100000000000001" customHeight="1" x14ac:dyDescent="0.2">
      <c r="B242" s="156">
        <f>COUNTA(C$19:C242)</f>
        <v>31</v>
      </c>
      <c r="C242" s="158"/>
      <c r="D242" s="148"/>
      <c r="E242" s="150"/>
      <c r="F242" s="95" t="s">
        <v>24</v>
      </c>
      <c r="G242" s="52"/>
      <c r="H242" s="33" t="s">
        <v>20</v>
      </c>
      <c r="I242" s="107">
        <f>INT(SUM(I237,I241))</f>
        <v>0</v>
      </c>
      <c r="J242" s="41">
        <f t="shared" ref="J242:T242" si="212">INT(SUM(J237,J241))</f>
        <v>0</v>
      </c>
      <c r="K242" s="41">
        <f t="shared" si="212"/>
        <v>0</v>
      </c>
      <c r="L242" s="41">
        <f t="shared" si="212"/>
        <v>0</v>
      </c>
      <c r="M242" s="41">
        <f t="shared" si="212"/>
        <v>0</v>
      </c>
      <c r="N242" s="41">
        <f t="shared" si="212"/>
        <v>0</v>
      </c>
      <c r="O242" s="41">
        <f t="shared" si="212"/>
        <v>0</v>
      </c>
      <c r="P242" s="41">
        <f t="shared" si="212"/>
        <v>0</v>
      </c>
      <c r="Q242" s="41">
        <f t="shared" si="212"/>
        <v>0</v>
      </c>
      <c r="R242" s="41">
        <f t="shared" si="212"/>
        <v>0</v>
      </c>
      <c r="S242" s="41">
        <f t="shared" si="212"/>
        <v>0</v>
      </c>
      <c r="T242" s="108">
        <f t="shared" si="212"/>
        <v>0</v>
      </c>
      <c r="U242" s="34">
        <f t="shared" si="209"/>
        <v>0</v>
      </c>
      <c r="V242" s="112">
        <f t="shared" si="182"/>
        <v>0</v>
      </c>
      <c r="W242" s="10"/>
    </row>
    <row r="243" spans="2:23" ht="17.100000000000001" customHeight="1" x14ac:dyDescent="0.2">
      <c r="B243" s="156">
        <f>COUNTA(C$19:C243)</f>
        <v>31</v>
      </c>
      <c r="C243" s="160"/>
      <c r="D243" s="157" t="s">
        <v>35</v>
      </c>
      <c r="E243" s="117" t="s">
        <v>41</v>
      </c>
      <c r="F243" s="118"/>
      <c r="G243" s="53"/>
      <c r="H243" s="35" t="s">
        <v>19</v>
      </c>
      <c r="I243" s="36">
        <f t="shared" ref="I243:T243" si="213">$G243</f>
        <v>0</v>
      </c>
      <c r="J243" s="37">
        <f t="shared" si="213"/>
        <v>0</v>
      </c>
      <c r="K243" s="37">
        <f t="shared" si="213"/>
        <v>0</v>
      </c>
      <c r="L243" s="37">
        <f t="shared" si="213"/>
        <v>0</v>
      </c>
      <c r="M243" s="37">
        <f t="shared" si="213"/>
        <v>0</v>
      </c>
      <c r="N243" s="37">
        <f t="shared" si="213"/>
        <v>0</v>
      </c>
      <c r="O243" s="37">
        <f t="shared" si="213"/>
        <v>0</v>
      </c>
      <c r="P243" s="37">
        <f t="shared" si="213"/>
        <v>0</v>
      </c>
      <c r="Q243" s="37">
        <f t="shared" si="213"/>
        <v>0</v>
      </c>
      <c r="R243" s="37">
        <f t="shared" si="213"/>
        <v>0</v>
      </c>
      <c r="S243" s="37">
        <f t="shared" si="213"/>
        <v>0</v>
      </c>
      <c r="T243" s="38">
        <f t="shared" si="213"/>
        <v>0</v>
      </c>
      <c r="U243" s="43">
        <f>SUM(I243:T243)</f>
        <v>0</v>
      </c>
      <c r="V243" s="112">
        <f t="shared" si="182"/>
        <v>0</v>
      </c>
      <c r="W243" s="10"/>
    </row>
    <row r="244" spans="2:23" ht="17.100000000000001" customHeight="1" x14ac:dyDescent="0.2">
      <c r="B244" s="156">
        <f>COUNTA(C$19:C244)</f>
        <v>31</v>
      </c>
      <c r="C244" s="160"/>
      <c r="D244" s="158"/>
      <c r="E244" s="119" t="s">
        <v>142</v>
      </c>
      <c r="F244" s="120"/>
      <c r="G244" s="28">
        <v>20</v>
      </c>
      <c r="H244" s="29" t="s">
        <v>32</v>
      </c>
      <c r="I244" s="44">
        <v>4</v>
      </c>
      <c r="J244" s="45">
        <v>5</v>
      </c>
      <c r="K244" s="45">
        <v>7</v>
      </c>
      <c r="L244" s="45">
        <v>15</v>
      </c>
      <c r="M244" s="45">
        <v>23</v>
      </c>
      <c r="N244" s="45">
        <v>20</v>
      </c>
      <c r="O244" s="45">
        <v>10</v>
      </c>
      <c r="P244" s="45">
        <v>4</v>
      </c>
      <c r="Q244" s="45">
        <v>4</v>
      </c>
      <c r="R244" s="45">
        <v>5</v>
      </c>
      <c r="S244" s="45">
        <v>9</v>
      </c>
      <c r="T244" s="46">
        <v>5</v>
      </c>
      <c r="U244" s="47">
        <f>SUM(I244:T244)</f>
        <v>111</v>
      </c>
      <c r="V244" s="112">
        <f t="shared" si="182"/>
        <v>102</v>
      </c>
      <c r="W244" s="10"/>
    </row>
    <row r="245" spans="2:23" ht="17.100000000000001" customHeight="1" x14ac:dyDescent="0.2">
      <c r="B245" s="156">
        <f>COUNTA(C$19:C245)</f>
        <v>31</v>
      </c>
      <c r="C245" s="160"/>
      <c r="D245" s="158"/>
      <c r="E245" s="121" t="s">
        <v>37</v>
      </c>
      <c r="F245" s="89" t="s">
        <v>38</v>
      </c>
      <c r="G245" s="54"/>
      <c r="H245" s="29" t="s">
        <v>26</v>
      </c>
      <c r="I245" s="98">
        <f t="shared" ref="I245:T245" si="214">ROUNDDOWN(IF(I244&gt;120,IF(I244&gt;300,120*$G245+180*$G246+(I244-300)*$G247,120*$G245+(I244-120)*$G246),I244*$G245),2)</f>
        <v>0</v>
      </c>
      <c r="J245" s="40">
        <f t="shared" si="214"/>
        <v>0</v>
      </c>
      <c r="K245" s="40">
        <f t="shared" si="214"/>
        <v>0</v>
      </c>
      <c r="L245" s="40">
        <f t="shared" si="214"/>
        <v>0</v>
      </c>
      <c r="M245" s="40">
        <f t="shared" si="214"/>
        <v>0</v>
      </c>
      <c r="N245" s="40">
        <f t="shared" si="214"/>
        <v>0</v>
      </c>
      <c r="O245" s="40">
        <f t="shared" si="214"/>
        <v>0</v>
      </c>
      <c r="P245" s="40">
        <f t="shared" si="214"/>
        <v>0</v>
      </c>
      <c r="Q245" s="40">
        <f t="shared" si="214"/>
        <v>0</v>
      </c>
      <c r="R245" s="40">
        <f t="shared" si="214"/>
        <v>0</v>
      </c>
      <c r="S245" s="40">
        <f t="shared" si="214"/>
        <v>0</v>
      </c>
      <c r="T245" s="99">
        <f t="shared" si="214"/>
        <v>0</v>
      </c>
      <c r="U245" s="32">
        <f>SUM(I245:T245)</f>
        <v>0</v>
      </c>
      <c r="V245" s="112">
        <f t="shared" si="182"/>
        <v>0</v>
      </c>
      <c r="W245" s="10"/>
    </row>
    <row r="246" spans="2:23" ht="17.100000000000001" customHeight="1" x14ac:dyDescent="0.2">
      <c r="B246" s="156">
        <f>COUNTA(C$19:C246)</f>
        <v>31</v>
      </c>
      <c r="C246" s="160"/>
      <c r="D246" s="158"/>
      <c r="E246" s="121"/>
      <c r="F246" s="90" t="s">
        <v>39</v>
      </c>
      <c r="G246" s="51"/>
      <c r="H246" s="55" t="s">
        <v>20</v>
      </c>
      <c r="I246" s="44">
        <f>INT(SUM(I243,I245))</f>
        <v>0</v>
      </c>
      <c r="J246" s="56">
        <f>INT(SUM(J243,J245))</f>
        <v>0</v>
      </c>
      <c r="K246" s="56">
        <f t="shared" ref="K246:T246" si="215">INT(SUM(K243,K245))</f>
        <v>0</v>
      </c>
      <c r="L246" s="56">
        <f t="shared" si="215"/>
        <v>0</v>
      </c>
      <c r="M246" s="56">
        <f t="shared" si="215"/>
        <v>0</v>
      </c>
      <c r="N246" s="56">
        <f t="shared" si="215"/>
        <v>0</v>
      </c>
      <c r="O246" s="56">
        <f t="shared" si="215"/>
        <v>0</v>
      </c>
      <c r="P246" s="56">
        <f t="shared" si="215"/>
        <v>0</v>
      </c>
      <c r="Q246" s="56">
        <f t="shared" si="215"/>
        <v>0</v>
      </c>
      <c r="R246" s="56">
        <f t="shared" si="215"/>
        <v>0</v>
      </c>
      <c r="S246" s="56">
        <f t="shared" si="215"/>
        <v>0</v>
      </c>
      <c r="T246" s="100">
        <f t="shared" si="215"/>
        <v>0</v>
      </c>
      <c r="U246" s="57">
        <f t="shared" ref="U246" si="216">SUM(I246:T246)</f>
        <v>0</v>
      </c>
      <c r="V246" s="112">
        <f t="shared" si="182"/>
        <v>0</v>
      </c>
      <c r="W246" s="10"/>
    </row>
    <row r="247" spans="2:23" ht="17.100000000000001" customHeight="1" x14ac:dyDescent="0.2">
      <c r="B247" s="152">
        <f>COUNTA(C$19:C247)</f>
        <v>31</v>
      </c>
      <c r="C247" s="161"/>
      <c r="D247" s="159"/>
      <c r="E247" s="122"/>
      <c r="F247" s="91" t="s">
        <v>40</v>
      </c>
      <c r="G247" s="52"/>
      <c r="H247" s="58"/>
      <c r="I247" s="101"/>
      <c r="J247" s="59"/>
      <c r="K247" s="59"/>
      <c r="L247" s="59"/>
      <c r="M247" s="59"/>
      <c r="N247" s="59"/>
      <c r="O247" s="59"/>
      <c r="P247" s="59"/>
      <c r="Q247" s="59"/>
      <c r="R247" s="59"/>
      <c r="S247" s="59"/>
      <c r="T247" s="102"/>
      <c r="U247" s="60"/>
      <c r="V247" s="112">
        <f t="shared" si="182"/>
        <v>0</v>
      </c>
      <c r="W247" s="10"/>
    </row>
    <row r="248" spans="2:23" ht="17.100000000000001" customHeight="1" x14ac:dyDescent="0.2">
      <c r="B248" s="151">
        <f>COUNTA(C$19:C248)</f>
        <v>32</v>
      </c>
      <c r="C248" s="157" t="s">
        <v>130</v>
      </c>
      <c r="D248" s="146" t="s">
        <v>33</v>
      </c>
      <c r="E248" s="117" t="s">
        <v>21</v>
      </c>
      <c r="F248" s="118"/>
      <c r="G248" s="53"/>
      <c r="H248" s="35" t="s">
        <v>19</v>
      </c>
      <c r="I248" s="36">
        <f>ROUNDDOWN($G248*$G250*$G251,2)</f>
        <v>0</v>
      </c>
      <c r="J248" s="37">
        <f t="shared" ref="J248:T248" si="217">ROUNDDOWN($G248*$G250*$G251,2)</f>
        <v>0</v>
      </c>
      <c r="K248" s="37">
        <f t="shared" si="217"/>
        <v>0</v>
      </c>
      <c r="L248" s="37">
        <f t="shared" si="217"/>
        <v>0</v>
      </c>
      <c r="M248" s="37">
        <f t="shared" si="217"/>
        <v>0</v>
      </c>
      <c r="N248" s="37">
        <f t="shared" si="217"/>
        <v>0</v>
      </c>
      <c r="O248" s="37">
        <f t="shared" si="217"/>
        <v>0</v>
      </c>
      <c r="P248" s="37">
        <f t="shared" si="217"/>
        <v>0</v>
      </c>
      <c r="Q248" s="37">
        <f t="shared" si="217"/>
        <v>0</v>
      </c>
      <c r="R248" s="37">
        <f t="shared" si="217"/>
        <v>0</v>
      </c>
      <c r="S248" s="37">
        <f t="shared" si="217"/>
        <v>0</v>
      </c>
      <c r="T248" s="38">
        <f t="shared" si="217"/>
        <v>0</v>
      </c>
      <c r="U248" s="43">
        <f t="shared" ref="U248:U249" si="218">SUM(I248:T248)</f>
        <v>0</v>
      </c>
      <c r="V248" s="112">
        <f t="shared" si="182"/>
        <v>0</v>
      </c>
      <c r="W248" s="10"/>
    </row>
    <row r="249" spans="2:23" ht="17.100000000000001" customHeight="1" x14ac:dyDescent="0.2">
      <c r="B249" s="156">
        <f>COUNTA(C$19:C249)</f>
        <v>32</v>
      </c>
      <c r="C249" s="158"/>
      <c r="D249" s="147"/>
      <c r="E249" s="92" t="s">
        <v>34</v>
      </c>
      <c r="F249" s="48"/>
      <c r="G249" s="49">
        <v>0</v>
      </c>
      <c r="H249" s="29" t="s">
        <v>30</v>
      </c>
      <c r="I249" s="103"/>
      <c r="J249" s="104"/>
      <c r="K249" s="105"/>
      <c r="L249" s="39">
        <v>110</v>
      </c>
      <c r="M249" s="45">
        <v>247</v>
      </c>
      <c r="N249" s="45">
        <v>458</v>
      </c>
      <c r="O249" s="39">
        <v>419</v>
      </c>
      <c r="P249" s="105"/>
      <c r="Q249" s="105"/>
      <c r="R249" s="105"/>
      <c r="S249" s="105"/>
      <c r="T249" s="106"/>
      <c r="U249" s="31">
        <f t="shared" si="218"/>
        <v>1234</v>
      </c>
      <c r="V249" s="112">
        <f t="shared" si="182"/>
        <v>1234</v>
      </c>
      <c r="W249" s="10"/>
    </row>
    <row r="250" spans="2:23" ht="17.100000000000001" customHeight="1" x14ac:dyDescent="0.2">
      <c r="B250" s="156">
        <f>COUNTA(C$19:C250)</f>
        <v>32</v>
      </c>
      <c r="C250" s="158"/>
      <c r="D250" s="147"/>
      <c r="E250" s="119" t="s">
        <v>22</v>
      </c>
      <c r="F250" s="120"/>
      <c r="G250" s="28">
        <v>2</v>
      </c>
      <c r="H250" s="29" t="s">
        <v>31</v>
      </c>
      <c r="I250" s="44">
        <v>168</v>
      </c>
      <c r="J250" s="45">
        <v>193</v>
      </c>
      <c r="K250" s="45">
        <v>198</v>
      </c>
      <c r="L250" s="45">
        <v>93</v>
      </c>
      <c r="M250" s="104"/>
      <c r="N250" s="104"/>
      <c r="O250" s="45">
        <v>260</v>
      </c>
      <c r="P250" s="45">
        <v>208</v>
      </c>
      <c r="Q250" s="45">
        <v>175</v>
      </c>
      <c r="R250" s="45">
        <v>169</v>
      </c>
      <c r="S250" s="45">
        <v>173</v>
      </c>
      <c r="T250" s="46">
        <v>186</v>
      </c>
      <c r="U250" s="31">
        <f t="shared" ref="U250:U253" si="219">SUM(I250:T250)</f>
        <v>1823</v>
      </c>
      <c r="V250" s="112">
        <f t="shared" si="182"/>
        <v>1462</v>
      </c>
      <c r="W250" s="10"/>
    </row>
    <row r="251" spans="2:23" ht="17.100000000000001" customHeight="1" x14ac:dyDescent="0.2">
      <c r="B251" s="156">
        <f>COUNTA(C$19:C251)</f>
        <v>32</v>
      </c>
      <c r="C251" s="158"/>
      <c r="D251" s="147"/>
      <c r="E251" s="92" t="s">
        <v>23</v>
      </c>
      <c r="F251" s="93">
        <v>0.9</v>
      </c>
      <c r="G251" s="109">
        <f>ROUND(1-(F251-0.85),2)</f>
        <v>0.95</v>
      </c>
      <c r="H251" s="29" t="s">
        <v>32</v>
      </c>
      <c r="I251" s="44">
        <f>SUM(I249:I250)</f>
        <v>168</v>
      </c>
      <c r="J251" s="45">
        <f t="shared" ref="J251:T251" si="220">SUM(J249:J250)</f>
        <v>193</v>
      </c>
      <c r="K251" s="45">
        <f t="shared" si="220"/>
        <v>198</v>
      </c>
      <c r="L251" s="45">
        <f t="shared" si="220"/>
        <v>203</v>
      </c>
      <c r="M251" s="45">
        <f t="shared" si="220"/>
        <v>247</v>
      </c>
      <c r="N251" s="45">
        <f t="shared" si="220"/>
        <v>458</v>
      </c>
      <c r="O251" s="45">
        <f t="shared" si="220"/>
        <v>679</v>
      </c>
      <c r="P251" s="45">
        <f t="shared" si="220"/>
        <v>208</v>
      </c>
      <c r="Q251" s="45">
        <f t="shared" si="220"/>
        <v>175</v>
      </c>
      <c r="R251" s="45">
        <f t="shared" si="220"/>
        <v>169</v>
      </c>
      <c r="S251" s="45">
        <f t="shared" si="220"/>
        <v>173</v>
      </c>
      <c r="T251" s="46">
        <f t="shared" si="220"/>
        <v>186</v>
      </c>
      <c r="U251" s="47">
        <f t="shared" si="219"/>
        <v>3057</v>
      </c>
      <c r="V251" s="112">
        <f t="shared" si="182"/>
        <v>2696</v>
      </c>
      <c r="W251" s="10"/>
    </row>
    <row r="252" spans="2:23" ht="17.100000000000001" customHeight="1" x14ac:dyDescent="0.2">
      <c r="B252" s="156">
        <f>COUNTA(C$19:C252)</f>
        <v>32</v>
      </c>
      <c r="C252" s="158"/>
      <c r="D252" s="147"/>
      <c r="E252" s="149" t="s">
        <v>27</v>
      </c>
      <c r="F252" s="94" t="s">
        <v>25</v>
      </c>
      <c r="G252" s="51"/>
      <c r="H252" s="29" t="s">
        <v>26</v>
      </c>
      <c r="I252" s="98">
        <f>ROUNDDOWN($G252*I249+$G253*I250,2)</f>
        <v>0</v>
      </c>
      <c r="J252" s="40">
        <f t="shared" ref="J252:T252" si="221">ROUNDDOWN($G252*J249+$G253*J250,2)</f>
        <v>0</v>
      </c>
      <c r="K252" s="40">
        <f t="shared" si="221"/>
        <v>0</v>
      </c>
      <c r="L252" s="40">
        <f t="shared" si="221"/>
        <v>0</v>
      </c>
      <c r="M252" s="40">
        <f t="shared" si="221"/>
        <v>0</v>
      </c>
      <c r="N252" s="40">
        <f t="shared" si="221"/>
        <v>0</v>
      </c>
      <c r="O252" s="40">
        <f t="shared" si="221"/>
        <v>0</v>
      </c>
      <c r="P252" s="40">
        <f t="shared" si="221"/>
        <v>0</v>
      </c>
      <c r="Q252" s="40">
        <f t="shared" si="221"/>
        <v>0</v>
      </c>
      <c r="R252" s="40">
        <f t="shared" si="221"/>
        <v>0</v>
      </c>
      <c r="S252" s="40">
        <f t="shared" si="221"/>
        <v>0</v>
      </c>
      <c r="T252" s="99">
        <f t="shared" si="221"/>
        <v>0</v>
      </c>
      <c r="U252" s="32">
        <f t="shared" si="219"/>
        <v>0</v>
      </c>
      <c r="V252" s="112">
        <f t="shared" si="182"/>
        <v>0</v>
      </c>
      <c r="W252" s="10"/>
    </row>
    <row r="253" spans="2:23" ht="17.100000000000001" customHeight="1" x14ac:dyDescent="0.2">
      <c r="B253" s="156">
        <f>COUNTA(C$19:C253)</f>
        <v>32</v>
      </c>
      <c r="C253" s="158"/>
      <c r="D253" s="148"/>
      <c r="E253" s="150"/>
      <c r="F253" s="95" t="s">
        <v>24</v>
      </c>
      <c r="G253" s="52"/>
      <c r="H253" s="33" t="s">
        <v>20</v>
      </c>
      <c r="I253" s="107">
        <f>INT(SUM(I248,I252))</f>
        <v>0</v>
      </c>
      <c r="J253" s="41">
        <f t="shared" ref="J253:T253" si="222">INT(SUM(J248,J252))</f>
        <v>0</v>
      </c>
      <c r="K253" s="41">
        <f t="shared" si="222"/>
        <v>0</v>
      </c>
      <c r="L253" s="41">
        <f t="shared" si="222"/>
        <v>0</v>
      </c>
      <c r="M253" s="41">
        <f t="shared" si="222"/>
        <v>0</v>
      </c>
      <c r="N253" s="41">
        <f t="shared" si="222"/>
        <v>0</v>
      </c>
      <c r="O253" s="41">
        <f t="shared" si="222"/>
        <v>0</v>
      </c>
      <c r="P253" s="41">
        <f t="shared" si="222"/>
        <v>0</v>
      </c>
      <c r="Q253" s="41">
        <f t="shared" si="222"/>
        <v>0</v>
      </c>
      <c r="R253" s="41">
        <f t="shared" si="222"/>
        <v>0</v>
      </c>
      <c r="S253" s="41">
        <f t="shared" si="222"/>
        <v>0</v>
      </c>
      <c r="T253" s="108">
        <f t="shared" si="222"/>
        <v>0</v>
      </c>
      <c r="U253" s="34">
        <f t="shared" si="219"/>
        <v>0</v>
      </c>
      <c r="V253" s="112">
        <f t="shared" si="182"/>
        <v>0</v>
      </c>
      <c r="W253" s="10"/>
    </row>
    <row r="254" spans="2:23" ht="17.100000000000001" customHeight="1" x14ac:dyDescent="0.2">
      <c r="B254" s="156">
        <f>COUNTA(C$19:C254)</f>
        <v>32</v>
      </c>
      <c r="C254" s="160"/>
      <c r="D254" s="157" t="s">
        <v>35</v>
      </c>
      <c r="E254" s="117" t="s">
        <v>41</v>
      </c>
      <c r="F254" s="118"/>
      <c r="G254" s="53"/>
      <c r="H254" s="35" t="s">
        <v>19</v>
      </c>
      <c r="I254" s="36">
        <f t="shared" ref="I254:T254" si="223">$G254</f>
        <v>0</v>
      </c>
      <c r="J254" s="37">
        <f t="shared" si="223"/>
        <v>0</v>
      </c>
      <c r="K254" s="37">
        <f t="shared" si="223"/>
        <v>0</v>
      </c>
      <c r="L254" s="37">
        <f t="shared" si="223"/>
        <v>0</v>
      </c>
      <c r="M254" s="37">
        <f t="shared" si="223"/>
        <v>0</v>
      </c>
      <c r="N254" s="37">
        <f t="shared" si="223"/>
        <v>0</v>
      </c>
      <c r="O254" s="37">
        <f t="shared" si="223"/>
        <v>0</v>
      </c>
      <c r="P254" s="37">
        <f t="shared" si="223"/>
        <v>0</v>
      </c>
      <c r="Q254" s="37">
        <f t="shared" si="223"/>
        <v>0</v>
      </c>
      <c r="R254" s="37">
        <f t="shared" si="223"/>
        <v>0</v>
      </c>
      <c r="S254" s="37">
        <f t="shared" si="223"/>
        <v>0</v>
      </c>
      <c r="T254" s="38">
        <f t="shared" si="223"/>
        <v>0</v>
      </c>
      <c r="U254" s="43">
        <f>SUM(I254:T254)</f>
        <v>0</v>
      </c>
      <c r="V254" s="112">
        <f t="shared" si="182"/>
        <v>0</v>
      </c>
      <c r="W254" s="10"/>
    </row>
    <row r="255" spans="2:23" ht="17.100000000000001" customHeight="1" x14ac:dyDescent="0.2">
      <c r="B255" s="156">
        <f>COUNTA(C$19:C255)</f>
        <v>32</v>
      </c>
      <c r="C255" s="160"/>
      <c r="D255" s="158"/>
      <c r="E255" s="119" t="s">
        <v>142</v>
      </c>
      <c r="F255" s="120"/>
      <c r="G255" s="28">
        <v>30</v>
      </c>
      <c r="H255" s="29" t="s">
        <v>32</v>
      </c>
      <c r="I255" s="44">
        <v>12</v>
      </c>
      <c r="J255" s="45">
        <v>7</v>
      </c>
      <c r="K255" s="45">
        <v>13</v>
      </c>
      <c r="L255" s="45">
        <v>11</v>
      </c>
      <c r="M255" s="45">
        <v>20</v>
      </c>
      <c r="N255" s="45">
        <v>20</v>
      </c>
      <c r="O255" s="45">
        <v>9</v>
      </c>
      <c r="P255" s="45">
        <v>5</v>
      </c>
      <c r="Q255" s="45">
        <v>38</v>
      </c>
      <c r="R255" s="45">
        <v>131</v>
      </c>
      <c r="S255" s="45">
        <v>81</v>
      </c>
      <c r="T255" s="46">
        <v>22</v>
      </c>
      <c r="U255" s="47">
        <f>SUM(I255:T255)</f>
        <v>369</v>
      </c>
      <c r="V255" s="112">
        <f t="shared" si="182"/>
        <v>350</v>
      </c>
      <c r="W255" s="10"/>
    </row>
    <row r="256" spans="2:23" ht="17.100000000000001" customHeight="1" x14ac:dyDescent="0.2">
      <c r="B256" s="156">
        <f>COUNTA(C$19:C256)</f>
        <v>32</v>
      </c>
      <c r="C256" s="160"/>
      <c r="D256" s="158"/>
      <c r="E256" s="121" t="s">
        <v>37</v>
      </c>
      <c r="F256" s="89" t="s">
        <v>38</v>
      </c>
      <c r="G256" s="54"/>
      <c r="H256" s="29" t="s">
        <v>26</v>
      </c>
      <c r="I256" s="98">
        <f t="shared" ref="I256:T256" si="224">ROUNDDOWN(IF(I255&gt;120,IF(I255&gt;300,120*$G256+180*$G257+(I255-300)*$G258,120*$G256+(I255-120)*$G257),I255*$G256),2)</f>
        <v>0</v>
      </c>
      <c r="J256" s="40">
        <f t="shared" si="224"/>
        <v>0</v>
      </c>
      <c r="K256" s="40">
        <f t="shared" si="224"/>
        <v>0</v>
      </c>
      <c r="L256" s="40">
        <f t="shared" si="224"/>
        <v>0</v>
      </c>
      <c r="M256" s="40">
        <f t="shared" si="224"/>
        <v>0</v>
      </c>
      <c r="N256" s="40">
        <f t="shared" si="224"/>
        <v>0</v>
      </c>
      <c r="O256" s="40">
        <f t="shared" si="224"/>
        <v>0</v>
      </c>
      <c r="P256" s="40">
        <f t="shared" si="224"/>
        <v>0</v>
      </c>
      <c r="Q256" s="40">
        <f t="shared" si="224"/>
        <v>0</v>
      </c>
      <c r="R256" s="40">
        <f t="shared" si="224"/>
        <v>0</v>
      </c>
      <c r="S256" s="40">
        <f t="shared" si="224"/>
        <v>0</v>
      </c>
      <c r="T256" s="99">
        <f t="shared" si="224"/>
        <v>0</v>
      </c>
      <c r="U256" s="32">
        <f>SUM(I256:T256)</f>
        <v>0</v>
      </c>
      <c r="V256" s="112">
        <f t="shared" si="182"/>
        <v>0</v>
      </c>
      <c r="W256" s="10"/>
    </row>
    <row r="257" spans="2:23" ht="17.100000000000001" customHeight="1" x14ac:dyDescent="0.2">
      <c r="B257" s="156">
        <f>COUNTA(C$19:C257)</f>
        <v>32</v>
      </c>
      <c r="C257" s="160"/>
      <c r="D257" s="158"/>
      <c r="E257" s="121"/>
      <c r="F257" s="90" t="s">
        <v>39</v>
      </c>
      <c r="G257" s="51"/>
      <c r="H257" s="55" t="s">
        <v>20</v>
      </c>
      <c r="I257" s="44">
        <f>INT(SUM(I254,I256))</f>
        <v>0</v>
      </c>
      <c r="J257" s="56">
        <f>INT(SUM(J254,J256))</f>
        <v>0</v>
      </c>
      <c r="K257" s="56">
        <f t="shared" ref="K257:T257" si="225">INT(SUM(K254,K256))</f>
        <v>0</v>
      </c>
      <c r="L257" s="56">
        <f t="shared" si="225"/>
        <v>0</v>
      </c>
      <c r="M257" s="56">
        <f t="shared" si="225"/>
        <v>0</v>
      </c>
      <c r="N257" s="56">
        <f t="shared" si="225"/>
        <v>0</v>
      </c>
      <c r="O257" s="56">
        <f t="shared" si="225"/>
        <v>0</v>
      </c>
      <c r="P257" s="56">
        <f t="shared" si="225"/>
        <v>0</v>
      </c>
      <c r="Q257" s="56">
        <f t="shared" si="225"/>
        <v>0</v>
      </c>
      <c r="R257" s="56">
        <f t="shared" si="225"/>
        <v>0</v>
      </c>
      <c r="S257" s="56">
        <f t="shared" si="225"/>
        <v>0</v>
      </c>
      <c r="T257" s="100">
        <f t="shared" si="225"/>
        <v>0</v>
      </c>
      <c r="U257" s="57">
        <f>SUM(I257:T257)</f>
        <v>0</v>
      </c>
      <c r="V257" s="112">
        <f t="shared" si="182"/>
        <v>0</v>
      </c>
      <c r="W257" s="10"/>
    </row>
    <row r="258" spans="2:23" ht="17.100000000000001" customHeight="1" x14ac:dyDescent="0.2">
      <c r="B258" s="152">
        <f>COUNTA(C$19:C258)</f>
        <v>32</v>
      </c>
      <c r="C258" s="161"/>
      <c r="D258" s="159"/>
      <c r="E258" s="122"/>
      <c r="F258" s="91" t="s">
        <v>40</v>
      </c>
      <c r="G258" s="52"/>
      <c r="H258" s="58"/>
      <c r="I258" s="101"/>
      <c r="J258" s="59"/>
      <c r="K258" s="59"/>
      <c r="L258" s="59"/>
      <c r="M258" s="59"/>
      <c r="N258" s="59"/>
      <c r="O258" s="59"/>
      <c r="P258" s="59"/>
      <c r="Q258" s="59"/>
      <c r="R258" s="59"/>
      <c r="S258" s="59"/>
      <c r="T258" s="102"/>
      <c r="U258" s="60"/>
      <c r="V258" s="112">
        <f t="shared" si="182"/>
        <v>0</v>
      </c>
      <c r="W258" s="10"/>
    </row>
    <row r="259" spans="2:23" ht="17.100000000000001" customHeight="1" x14ac:dyDescent="0.2">
      <c r="B259" s="151">
        <f>COUNTA(C$19:C259)</f>
        <v>33</v>
      </c>
      <c r="C259" s="157" t="s">
        <v>70</v>
      </c>
      <c r="D259" s="146" t="s">
        <v>33</v>
      </c>
      <c r="E259" s="117" t="s">
        <v>21</v>
      </c>
      <c r="F259" s="118"/>
      <c r="G259" s="53"/>
      <c r="H259" s="35" t="s">
        <v>19</v>
      </c>
      <c r="I259" s="36">
        <f>ROUNDDOWN($G259*$G261*$G262,2)</f>
        <v>0</v>
      </c>
      <c r="J259" s="37">
        <f t="shared" ref="J259:T259" si="226">ROUNDDOWN($G259*$G261*$G262,2)</f>
        <v>0</v>
      </c>
      <c r="K259" s="37">
        <f t="shared" si="226"/>
        <v>0</v>
      </c>
      <c r="L259" s="37">
        <f t="shared" si="226"/>
        <v>0</v>
      </c>
      <c r="M259" s="37">
        <f t="shared" si="226"/>
        <v>0</v>
      </c>
      <c r="N259" s="37">
        <f t="shared" si="226"/>
        <v>0</v>
      </c>
      <c r="O259" s="37">
        <f t="shared" si="226"/>
        <v>0</v>
      </c>
      <c r="P259" s="37">
        <f t="shared" si="226"/>
        <v>0</v>
      </c>
      <c r="Q259" s="37">
        <f t="shared" si="226"/>
        <v>0</v>
      </c>
      <c r="R259" s="37">
        <f t="shared" si="226"/>
        <v>0</v>
      </c>
      <c r="S259" s="37">
        <f t="shared" si="226"/>
        <v>0</v>
      </c>
      <c r="T259" s="38">
        <f t="shared" si="226"/>
        <v>0</v>
      </c>
      <c r="U259" s="43">
        <f t="shared" ref="U259:U260" si="227">SUM(I259:T259)</f>
        <v>0</v>
      </c>
      <c r="V259" s="112">
        <f t="shared" si="182"/>
        <v>0</v>
      </c>
      <c r="W259" s="10"/>
    </row>
    <row r="260" spans="2:23" ht="17.100000000000001" customHeight="1" x14ac:dyDescent="0.2">
      <c r="B260" s="156">
        <f>COUNTA(C$19:C260)</f>
        <v>33</v>
      </c>
      <c r="C260" s="158"/>
      <c r="D260" s="147"/>
      <c r="E260" s="92" t="s">
        <v>34</v>
      </c>
      <c r="F260" s="48"/>
      <c r="G260" s="49">
        <v>0</v>
      </c>
      <c r="H260" s="29" t="s">
        <v>30</v>
      </c>
      <c r="I260" s="103"/>
      <c r="J260" s="104"/>
      <c r="K260" s="105"/>
      <c r="L260" s="39">
        <v>1467</v>
      </c>
      <c r="M260" s="45">
        <v>3058</v>
      </c>
      <c r="N260" s="45">
        <v>2596</v>
      </c>
      <c r="O260" s="39">
        <v>1380</v>
      </c>
      <c r="P260" s="105"/>
      <c r="Q260" s="105"/>
      <c r="R260" s="105"/>
      <c r="S260" s="105"/>
      <c r="T260" s="106"/>
      <c r="U260" s="31">
        <f t="shared" si="227"/>
        <v>8501</v>
      </c>
      <c r="V260" s="112">
        <f t="shared" si="182"/>
        <v>8501</v>
      </c>
      <c r="W260" s="10"/>
    </row>
    <row r="261" spans="2:23" ht="17.100000000000001" customHeight="1" x14ac:dyDescent="0.2">
      <c r="B261" s="156">
        <f>COUNTA(C$19:C261)</f>
        <v>33</v>
      </c>
      <c r="C261" s="158"/>
      <c r="D261" s="147"/>
      <c r="E261" s="119" t="s">
        <v>22</v>
      </c>
      <c r="F261" s="120"/>
      <c r="G261" s="28">
        <v>17</v>
      </c>
      <c r="H261" s="29" t="s">
        <v>31</v>
      </c>
      <c r="I261" s="44">
        <v>2725</v>
      </c>
      <c r="J261" s="45">
        <v>2844</v>
      </c>
      <c r="K261" s="45">
        <v>2717</v>
      </c>
      <c r="L261" s="45">
        <v>1194</v>
      </c>
      <c r="M261" s="104"/>
      <c r="N261" s="104"/>
      <c r="O261" s="45">
        <v>1626</v>
      </c>
      <c r="P261" s="45">
        <v>2899</v>
      </c>
      <c r="Q261" s="45">
        <v>2466</v>
      </c>
      <c r="R261" s="45">
        <v>2999</v>
      </c>
      <c r="S261" s="45">
        <v>2452</v>
      </c>
      <c r="T261" s="46">
        <v>2540</v>
      </c>
      <c r="U261" s="31">
        <f t="shared" ref="U261:U264" si="228">SUM(I261:T261)</f>
        <v>24462</v>
      </c>
      <c r="V261" s="112">
        <f t="shared" si="182"/>
        <v>18893</v>
      </c>
      <c r="W261" s="10"/>
    </row>
    <row r="262" spans="2:23" ht="17.100000000000001" customHeight="1" x14ac:dyDescent="0.2">
      <c r="B262" s="156">
        <f>COUNTA(C$19:C262)</f>
        <v>33</v>
      </c>
      <c r="C262" s="158"/>
      <c r="D262" s="147"/>
      <c r="E262" s="92" t="s">
        <v>23</v>
      </c>
      <c r="F262" s="93">
        <v>0.9</v>
      </c>
      <c r="G262" s="109">
        <f>ROUND(1-(F262-0.85),2)</f>
        <v>0.95</v>
      </c>
      <c r="H262" s="29" t="s">
        <v>32</v>
      </c>
      <c r="I262" s="44">
        <f>SUM(I260:I261)</f>
        <v>2725</v>
      </c>
      <c r="J262" s="45">
        <f t="shared" ref="J262:T262" si="229">SUM(J260:J261)</f>
        <v>2844</v>
      </c>
      <c r="K262" s="45">
        <f t="shared" si="229"/>
        <v>2717</v>
      </c>
      <c r="L262" s="45">
        <f t="shared" si="229"/>
        <v>2661</v>
      </c>
      <c r="M262" s="45">
        <f t="shared" si="229"/>
        <v>3058</v>
      </c>
      <c r="N262" s="45">
        <f t="shared" si="229"/>
        <v>2596</v>
      </c>
      <c r="O262" s="45">
        <f t="shared" si="229"/>
        <v>3006</v>
      </c>
      <c r="P262" s="45">
        <f t="shared" si="229"/>
        <v>2899</v>
      </c>
      <c r="Q262" s="45">
        <f t="shared" si="229"/>
        <v>2466</v>
      </c>
      <c r="R262" s="45">
        <f t="shared" si="229"/>
        <v>2999</v>
      </c>
      <c r="S262" s="45">
        <f t="shared" si="229"/>
        <v>2452</v>
      </c>
      <c r="T262" s="46">
        <f t="shared" si="229"/>
        <v>2540</v>
      </c>
      <c r="U262" s="47">
        <f t="shared" si="228"/>
        <v>32963</v>
      </c>
      <c r="V262" s="112">
        <f t="shared" si="182"/>
        <v>27394</v>
      </c>
      <c r="W262" s="10"/>
    </row>
    <row r="263" spans="2:23" ht="17.100000000000001" customHeight="1" x14ac:dyDescent="0.2">
      <c r="B263" s="156">
        <f>COUNTA(C$19:C263)</f>
        <v>33</v>
      </c>
      <c r="C263" s="158"/>
      <c r="D263" s="147"/>
      <c r="E263" s="149" t="s">
        <v>27</v>
      </c>
      <c r="F263" s="94" t="s">
        <v>25</v>
      </c>
      <c r="G263" s="51"/>
      <c r="H263" s="29" t="s">
        <v>26</v>
      </c>
      <c r="I263" s="98">
        <f>ROUNDDOWN($G263*I260+$G264*I261,2)</f>
        <v>0</v>
      </c>
      <c r="J263" s="40">
        <f t="shared" ref="J263:T263" si="230">ROUNDDOWN($G263*J260+$G264*J261,2)</f>
        <v>0</v>
      </c>
      <c r="K263" s="40">
        <f t="shared" si="230"/>
        <v>0</v>
      </c>
      <c r="L263" s="40">
        <f t="shared" si="230"/>
        <v>0</v>
      </c>
      <c r="M263" s="40">
        <f t="shared" si="230"/>
        <v>0</v>
      </c>
      <c r="N263" s="40">
        <f t="shared" si="230"/>
        <v>0</v>
      </c>
      <c r="O263" s="40">
        <f t="shared" si="230"/>
        <v>0</v>
      </c>
      <c r="P263" s="40">
        <f t="shared" si="230"/>
        <v>0</v>
      </c>
      <c r="Q263" s="40">
        <f t="shared" si="230"/>
        <v>0</v>
      </c>
      <c r="R263" s="40">
        <f t="shared" si="230"/>
        <v>0</v>
      </c>
      <c r="S263" s="40">
        <f t="shared" si="230"/>
        <v>0</v>
      </c>
      <c r="T263" s="99">
        <f t="shared" si="230"/>
        <v>0</v>
      </c>
      <c r="U263" s="32">
        <f t="shared" si="228"/>
        <v>0</v>
      </c>
      <c r="V263" s="112">
        <f t="shared" si="182"/>
        <v>0</v>
      </c>
      <c r="W263" s="10"/>
    </row>
    <row r="264" spans="2:23" ht="17.100000000000001" customHeight="1" x14ac:dyDescent="0.2">
      <c r="B264" s="156">
        <f>COUNTA(C$19:C264)</f>
        <v>33</v>
      </c>
      <c r="C264" s="158"/>
      <c r="D264" s="148"/>
      <c r="E264" s="150"/>
      <c r="F264" s="95" t="s">
        <v>24</v>
      </c>
      <c r="G264" s="52"/>
      <c r="H264" s="33" t="s">
        <v>20</v>
      </c>
      <c r="I264" s="107">
        <f>INT(SUM(I259,I263))</f>
        <v>0</v>
      </c>
      <c r="J264" s="41">
        <f t="shared" ref="J264:T264" si="231">INT(SUM(J259,J263))</f>
        <v>0</v>
      </c>
      <c r="K264" s="41">
        <f t="shared" si="231"/>
        <v>0</v>
      </c>
      <c r="L264" s="41">
        <f t="shared" si="231"/>
        <v>0</v>
      </c>
      <c r="M264" s="41">
        <f t="shared" si="231"/>
        <v>0</v>
      </c>
      <c r="N264" s="41">
        <f t="shared" si="231"/>
        <v>0</v>
      </c>
      <c r="O264" s="41">
        <f t="shared" si="231"/>
        <v>0</v>
      </c>
      <c r="P264" s="41">
        <f t="shared" si="231"/>
        <v>0</v>
      </c>
      <c r="Q264" s="41">
        <f t="shared" si="231"/>
        <v>0</v>
      </c>
      <c r="R264" s="41">
        <f t="shared" si="231"/>
        <v>0</v>
      </c>
      <c r="S264" s="41">
        <f t="shared" si="231"/>
        <v>0</v>
      </c>
      <c r="T264" s="108">
        <f t="shared" si="231"/>
        <v>0</v>
      </c>
      <c r="U264" s="34">
        <f t="shared" si="228"/>
        <v>0</v>
      </c>
      <c r="V264" s="112">
        <f t="shared" si="182"/>
        <v>0</v>
      </c>
      <c r="W264" s="10"/>
    </row>
    <row r="265" spans="2:23" ht="17.100000000000001" customHeight="1" x14ac:dyDescent="0.2">
      <c r="B265" s="156">
        <f>COUNTA(C$19:C265)</f>
        <v>33</v>
      </c>
      <c r="C265" s="160"/>
      <c r="D265" s="157" t="s">
        <v>35</v>
      </c>
      <c r="E265" s="117" t="s">
        <v>41</v>
      </c>
      <c r="F265" s="118"/>
      <c r="G265" s="53"/>
      <c r="H265" s="35" t="s">
        <v>19</v>
      </c>
      <c r="I265" s="36">
        <f t="shared" ref="I265:T265" si="232">$G265</f>
        <v>0</v>
      </c>
      <c r="J265" s="37">
        <f t="shared" si="232"/>
        <v>0</v>
      </c>
      <c r="K265" s="37">
        <f t="shared" si="232"/>
        <v>0</v>
      </c>
      <c r="L265" s="37">
        <f t="shared" si="232"/>
        <v>0</v>
      </c>
      <c r="M265" s="37">
        <f t="shared" si="232"/>
        <v>0</v>
      </c>
      <c r="N265" s="37">
        <f t="shared" si="232"/>
        <v>0</v>
      </c>
      <c r="O265" s="37">
        <f t="shared" si="232"/>
        <v>0</v>
      </c>
      <c r="P265" s="37">
        <f t="shared" si="232"/>
        <v>0</v>
      </c>
      <c r="Q265" s="37">
        <f t="shared" si="232"/>
        <v>0</v>
      </c>
      <c r="R265" s="37">
        <f t="shared" si="232"/>
        <v>0</v>
      </c>
      <c r="S265" s="37">
        <f t="shared" si="232"/>
        <v>0</v>
      </c>
      <c r="T265" s="38">
        <f t="shared" si="232"/>
        <v>0</v>
      </c>
      <c r="U265" s="43">
        <f t="shared" ref="U265:U266" si="233">SUM(I265:T265)</f>
        <v>0</v>
      </c>
      <c r="V265" s="112">
        <f t="shared" si="182"/>
        <v>0</v>
      </c>
      <c r="W265" s="10"/>
    </row>
    <row r="266" spans="2:23" ht="17.100000000000001" customHeight="1" x14ac:dyDescent="0.2">
      <c r="B266" s="156">
        <f>COUNTA(C$19:C266)</f>
        <v>33</v>
      </c>
      <c r="C266" s="160"/>
      <c r="D266" s="158"/>
      <c r="E266" s="119" t="s">
        <v>142</v>
      </c>
      <c r="F266" s="120"/>
      <c r="G266" s="28">
        <v>30</v>
      </c>
      <c r="H266" s="29" t="s">
        <v>32</v>
      </c>
      <c r="I266" s="44">
        <v>59</v>
      </c>
      <c r="J266" s="45">
        <v>66</v>
      </c>
      <c r="K266" s="45">
        <v>71</v>
      </c>
      <c r="L266" s="45">
        <v>71</v>
      </c>
      <c r="M266" s="45">
        <v>80</v>
      </c>
      <c r="N266" s="45">
        <v>77</v>
      </c>
      <c r="O266" s="45">
        <v>88</v>
      </c>
      <c r="P266" s="45">
        <v>67</v>
      </c>
      <c r="Q266" s="45">
        <v>53</v>
      </c>
      <c r="R266" s="45">
        <v>64</v>
      </c>
      <c r="S266" s="45">
        <v>53</v>
      </c>
      <c r="T266" s="46">
        <v>55</v>
      </c>
      <c r="U266" s="47">
        <f t="shared" si="233"/>
        <v>804</v>
      </c>
      <c r="V266" s="112">
        <f t="shared" si="182"/>
        <v>679</v>
      </c>
      <c r="W266" s="10"/>
    </row>
    <row r="267" spans="2:23" ht="17.100000000000001" customHeight="1" x14ac:dyDescent="0.2">
      <c r="B267" s="156">
        <f>COUNTA(C$19:C267)</f>
        <v>33</v>
      </c>
      <c r="C267" s="160"/>
      <c r="D267" s="158"/>
      <c r="E267" s="121" t="s">
        <v>37</v>
      </c>
      <c r="F267" s="89" t="s">
        <v>38</v>
      </c>
      <c r="G267" s="54"/>
      <c r="H267" s="29" t="s">
        <v>26</v>
      </c>
      <c r="I267" s="98">
        <f t="shared" ref="I267:T267" si="234">ROUNDDOWN(IF(I266&gt;120,IF(I266&gt;300,120*$G267+180*$G268+(I266-300)*$G269,120*$G267+(I266-120)*$G268),I266*$G267),2)</f>
        <v>0</v>
      </c>
      <c r="J267" s="40">
        <f t="shared" si="234"/>
        <v>0</v>
      </c>
      <c r="K267" s="40">
        <f t="shared" si="234"/>
        <v>0</v>
      </c>
      <c r="L267" s="40">
        <f t="shared" si="234"/>
        <v>0</v>
      </c>
      <c r="M267" s="40">
        <f t="shared" si="234"/>
        <v>0</v>
      </c>
      <c r="N267" s="40">
        <f t="shared" si="234"/>
        <v>0</v>
      </c>
      <c r="O267" s="40">
        <f t="shared" si="234"/>
        <v>0</v>
      </c>
      <c r="P267" s="40">
        <f t="shared" si="234"/>
        <v>0</v>
      </c>
      <c r="Q267" s="40">
        <f t="shared" si="234"/>
        <v>0</v>
      </c>
      <c r="R267" s="40">
        <f t="shared" si="234"/>
        <v>0</v>
      </c>
      <c r="S267" s="40">
        <f t="shared" si="234"/>
        <v>0</v>
      </c>
      <c r="T267" s="99">
        <f t="shared" si="234"/>
        <v>0</v>
      </c>
      <c r="U267" s="32">
        <f>SUM(I267:T267)</f>
        <v>0</v>
      </c>
      <c r="V267" s="112">
        <f t="shared" si="182"/>
        <v>0</v>
      </c>
      <c r="W267" s="10"/>
    </row>
    <row r="268" spans="2:23" ht="17.100000000000001" customHeight="1" x14ac:dyDescent="0.2">
      <c r="B268" s="156">
        <f>COUNTA(C$19:C268)</f>
        <v>33</v>
      </c>
      <c r="C268" s="160"/>
      <c r="D268" s="158"/>
      <c r="E268" s="121"/>
      <c r="F268" s="90" t="s">
        <v>39</v>
      </c>
      <c r="G268" s="51"/>
      <c r="H268" s="55" t="s">
        <v>20</v>
      </c>
      <c r="I268" s="44">
        <f>INT(SUM(I265,I267))</f>
        <v>0</v>
      </c>
      <c r="J268" s="56">
        <f>INT(SUM(J265,J267))</f>
        <v>0</v>
      </c>
      <c r="K268" s="56">
        <f t="shared" ref="K268:T268" si="235">INT(SUM(K265,K267))</f>
        <v>0</v>
      </c>
      <c r="L268" s="56">
        <f t="shared" si="235"/>
        <v>0</v>
      </c>
      <c r="M268" s="56">
        <f t="shared" si="235"/>
        <v>0</v>
      </c>
      <c r="N268" s="56">
        <f t="shared" si="235"/>
        <v>0</v>
      </c>
      <c r="O268" s="56">
        <f t="shared" si="235"/>
        <v>0</v>
      </c>
      <c r="P268" s="56">
        <f t="shared" si="235"/>
        <v>0</v>
      </c>
      <c r="Q268" s="56">
        <f t="shared" si="235"/>
        <v>0</v>
      </c>
      <c r="R268" s="56">
        <f t="shared" si="235"/>
        <v>0</v>
      </c>
      <c r="S268" s="56">
        <f t="shared" si="235"/>
        <v>0</v>
      </c>
      <c r="T268" s="100">
        <f t="shared" si="235"/>
        <v>0</v>
      </c>
      <c r="U268" s="57">
        <f t="shared" ref="U268" si="236">SUM(I268:T268)</f>
        <v>0</v>
      </c>
      <c r="V268" s="112">
        <f t="shared" si="182"/>
        <v>0</v>
      </c>
      <c r="W268" s="10"/>
    </row>
    <row r="269" spans="2:23" ht="17.100000000000001" customHeight="1" x14ac:dyDescent="0.2">
      <c r="B269" s="152">
        <f>COUNTA(C$19:C269)</f>
        <v>33</v>
      </c>
      <c r="C269" s="161"/>
      <c r="D269" s="159"/>
      <c r="E269" s="122"/>
      <c r="F269" s="91" t="s">
        <v>40</v>
      </c>
      <c r="G269" s="52"/>
      <c r="H269" s="58"/>
      <c r="I269" s="101"/>
      <c r="J269" s="59"/>
      <c r="K269" s="59"/>
      <c r="L269" s="59"/>
      <c r="M269" s="59"/>
      <c r="N269" s="59"/>
      <c r="O269" s="59"/>
      <c r="P269" s="59"/>
      <c r="Q269" s="59"/>
      <c r="R269" s="59"/>
      <c r="S269" s="59"/>
      <c r="T269" s="102"/>
      <c r="U269" s="60"/>
      <c r="V269" s="112">
        <f t="shared" si="182"/>
        <v>0</v>
      </c>
      <c r="W269" s="10"/>
    </row>
    <row r="270" spans="2:23" ht="17.100000000000001" customHeight="1" x14ac:dyDescent="0.2">
      <c r="B270" s="151">
        <f>COUNTA(C$19:C270)</f>
        <v>34</v>
      </c>
      <c r="C270" s="157" t="s">
        <v>71</v>
      </c>
      <c r="D270" s="146" t="s">
        <v>33</v>
      </c>
      <c r="E270" s="117" t="s">
        <v>21</v>
      </c>
      <c r="F270" s="118"/>
      <c r="G270" s="53"/>
      <c r="H270" s="35" t="s">
        <v>19</v>
      </c>
      <c r="I270" s="36">
        <f>ROUNDDOWN($G270*$G272*$G273,2)</f>
        <v>0</v>
      </c>
      <c r="J270" s="37">
        <f t="shared" ref="J270:T270" si="237">ROUNDDOWN($G270*$G272*$G273,2)</f>
        <v>0</v>
      </c>
      <c r="K270" s="37">
        <f t="shared" si="237"/>
        <v>0</v>
      </c>
      <c r="L270" s="37">
        <f t="shared" si="237"/>
        <v>0</v>
      </c>
      <c r="M270" s="37">
        <f t="shared" si="237"/>
        <v>0</v>
      </c>
      <c r="N270" s="37">
        <f t="shared" si="237"/>
        <v>0</v>
      </c>
      <c r="O270" s="37">
        <f t="shared" si="237"/>
        <v>0</v>
      </c>
      <c r="P270" s="37">
        <f t="shared" si="237"/>
        <v>0</v>
      </c>
      <c r="Q270" s="37">
        <f t="shared" si="237"/>
        <v>0</v>
      </c>
      <c r="R270" s="37">
        <f t="shared" si="237"/>
        <v>0</v>
      </c>
      <c r="S270" s="37">
        <f t="shared" si="237"/>
        <v>0</v>
      </c>
      <c r="T270" s="38">
        <f t="shared" si="237"/>
        <v>0</v>
      </c>
      <c r="U270" s="43">
        <f t="shared" ref="U270:U271" si="238">SUM(I270:T270)</f>
        <v>0</v>
      </c>
      <c r="V270" s="112">
        <f t="shared" si="182"/>
        <v>0</v>
      </c>
      <c r="W270" s="10"/>
    </row>
    <row r="271" spans="2:23" ht="17.100000000000001" customHeight="1" x14ac:dyDescent="0.2">
      <c r="B271" s="156">
        <f>COUNTA(C$19:C271)</f>
        <v>34</v>
      </c>
      <c r="C271" s="158"/>
      <c r="D271" s="147"/>
      <c r="E271" s="92" t="s">
        <v>34</v>
      </c>
      <c r="F271" s="48"/>
      <c r="G271" s="49">
        <v>0</v>
      </c>
      <c r="H271" s="29" t="s">
        <v>30</v>
      </c>
      <c r="I271" s="103"/>
      <c r="J271" s="104"/>
      <c r="K271" s="105"/>
      <c r="L271" s="39">
        <v>7</v>
      </c>
      <c r="M271" s="45">
        <v>14</v>
      </c>
      <c r="N271" s="45">
        <v>12</v>
      </c>
      <c r="O271" s="39">
        <v>7</v>
      </c>
      <c r="P271" s="105"/>
      <c r="Q271" s="105"/>
      <c r="R271" s="105"/>
      <c r="S271" s="105"/>
      <c r="T271" s="106"/>
      <c r="U271" s="31">
        <f t="shared" si="238"/>
        <v>40</v>
      </c>
      <c r="V271" s="112">
        <f t="shared" si="182"/>
        <v>40</v>
      </c>
      <c r="W271" s="10"/>
    </row>
    <row r="272" spans="2:23" ht="17.100000000000001" customHeight="1" x14ac:dyDescent="0.2">
      <c r="B272" s="156">
        <f>COUNTA(C$19:C272)</f>
        <v>34</v>
      </c>
      <c r="C272" s="158"/>
      <c r="D272" s="147"/>
      <c r="E272" s="119" t="s">
        <v>22</v>
      </c>
      <c r="F272" s="120"/>
      <c r="G272" s="28">
        <v>2</v>
      </c>
      <c r="H272" s="29" t="s">
        <v>31</v>
      </c>
      <c r="I272" s="44">
        <v>13</v>
      </c>
      <c r="J272" s="45">
        <v>14</v>
      </c>
      <c r="K272" s="45">
        <v>13</v>
      </c>
      <c r="L272" s="45">
        <v>6</v>
      </c>
      <c r="M272" s="104"/>
      <c r="N272" s="104"/>
      <c r="O272" s="45">
        <v>8</v>
      </c>
      <c r="P272" s="45">
        <v>14</v>
      </c>
      <c r="Q272" s="45">
        <v>13</v>
      </c>
      <c r="R272" s="45">
        <v>15</v>
      </c>
      <c r="S272" s="45">
        <v>12</v>
      </c>
      <c r="T272" s="46">
        <v>13</v>
      </c>
      <c r="U272" s="31">
        <f t="shared" ref="U272:U275" si="239">SUM(I272:T272)</f>
        <v>121</v>
      </c>
      <c r="V272" s="112">
        <f t="shared" si="182"/>
        <v>94</v>
      </c>
      <c r="W272" s="10"/>
    </row>
    <row r="273" spans="2:23" ht="17.100000000000001" customHeight="1" x14ac:dyDescent="0.2">
      <c r="B273" s="156">
        <f>COUNTA(C$19:C273)</f>
        <v>34</v>
      </c>
      <c r="C273" s="158"/>
      <c r="D273" s="147"/>
      <c r="E273" s="92" t="s">
        <v>23</v>
      </c>
      <c r="F273" s="93">
        <v>0.9</v>
      </c>
      <c r="G273" s="109">
        <f>ROUND(1-(F273-0.85),2)</f>
        <v>0.95</v>
      </c>
      <c r="H273" s="29" t="s">
        <v>32</v>
      </c>
      <c r="I273" s="44">
        <f>SUM(I271:I272)</f>
        <v>13</v>
      </c>
      <c r="J273" s="45">
        <f t="shared" ref="J273:T273" si="240">SUM(J271:J272)</f>
        <v>14</v>
      </c>
      <c r="K273" s="45">
        <f t="shared" si="240"/>
        <v>13</v>
      </c>
      <c r="L273" s="45">
        <f t="shared" si="240"/>
        <v>13</v>
      </c>
      <c r="M273" s="45">
        <f t="shared" si="240"/>
        <v>14</v>
      </c>
      <c r="N273" s="45">
        <f t="shared" si="240"/>
        <v>12</v>
      </c>
      <c r="O273" s="45">
        <f t="shared" si="240"/>
        <v>15</v>
      </c>
      <c r="P273" s="45">
        <f t="shared" si="240"/>
        <v>14</v>
      </c>
      <c r="Q273" s="45">
        <f t="shared" si="240"/>
        <v>13</v>
      </c>
      <c r="R273" s="45">
        <f t="shared" si="240"/>
        <v>15</v>
      </c>
      <c r="S273" s="45">
        <f t="shared" si="240"/>
        <v>12</v>
      </c>
      <c r="T273" s="46">
        <f t="shared" si="240"/>
        <v>13</v>
      </c>
      <c r="U273" s="47">
        <f t="shared" si="239"/>
        <v>161</v>
      </c>
      <c r="V273" s="112">
        <f t="shared" si="182"/>
        <v>134</v>
      </c>
      <c r="W273" s="10"/>
    </row>
    <row r="274" spans="2:23" ht="17.100000000000001" customHeight="1" x14ac:dyDescent="0.2">
      <c r="B274" s="156">
        <f>COUNTA(C$19:C274)</f>
        <v>34</v>
      </c>
      <c r="C274" s="158"/>
      <c r="D274" s="147"/>
      <c r="E274" s="149" t="s">
        <v>27</v>
      </c>
      <c r="F274" s="94" t="s">
        <v>25</v>
      </c>
      <c r="G274" s="51"/>
      <c r="H274" s="29" t="s">
        <v>26</v>
      </c>
      <c r="I274" s="98">
        <f>ROUNDDOWN($G274*I271+$G275*I272,2)</f>
        <v>0</v>
      </c>
      <c r="J274" s="40">
        <f t="shared" ref="J274:T274" si="241">ROUNDDOWN($G274*J271+$G275*J272,2)</f>
        <v>0</v>
      </c>
      <c r="K274" s="40">
        <f t="shared" si="241"/>
        <v>0</v>
      </c>
      <c r="L274" s="40">
        <f t="shared" si="241"/>
        <v>0</v>
      </c>
      <c r="M274" s="40">
        <f t="shared" si="241"/>
        <v>0</v>
      </c>
      <c r="N274" s="40">
        <f t="shared" si="241"/>
        <v>0</v>
      </c>
      <c r="O274" s="40">
        <f t="shared" si="241"/>
        <v>0</v>
      </c>
      <c r="P274" s="40">
        <f t="shared" si="241"/>
        <v>0</v>
      </c>
      <c r="Q274" s="40">
        <f t="shared" si="241"/>
        <v>0</v>
      </c>
      <c r="R274" s="40">
        <f t="shared" si="241"/>
        <v>0</v>
      </c>
      <c r="S274" s="40">
        <f t="shared" si="241"/>
        <v>0</v>
      </c>
      <c r="T274" s="99">
        <f t="shared" si="241"/>
        <v>0</v>
      </c>
      <c r="U274" s="32">
        <f t="shared" si="239"/>
        <v>0</v>
      </c>
      <c r="V274" s="112">
        <f t="shared" si="182"/>
        <v>0</v>
      </c>
      <c r="W274" s="10"/>
    </row>
    <row r="275" spans="2:23" ht="17.100000000000001" customHeight="1" x14ac:dyDescent="0.2">
      <c r="B275" s="156">
        <f>COUNTA(C$19:C275)</f>
        <v>34</v>
      </c>
      <c r="C275" s="158"/>
      <c r="D275" s="148"/>
      <c r="E275" s="150"/>
      <c r="F275" s="95" t="s">
        <v>24</v>
      </c>
      <c r="G275" s="52"/>
      <c r="H275" s="33" t="s">
        <v>20</v>
      </c>
      <c r="I275" s="107">
        <f>INT(SUM(I270,I274))</f>
        <v>0</v>
      </c>
      <c r="J275" s="41">
        <f t="shared" ref="J275:T275" si="242">INT(SUM(J270,J274))</f>
        <v>0</v>
      </c>
      <c r="K275" s="41">
        <f t="shared" si="242"/>
        <v>0</v>
      </c>
      <c r="L275" s="41">
        <f t="shared" si="242"/>
        <v>0</v>
      </c>
      <c r="M275" s="41">
        <f t="shared" si="242"/>
        <v>0</v>
      </c>
      <c r="N275" s="41">
        <f t="shared" si="242"/>
        <v>0</v>
      </c>
      <c r="O275" s="41">
        <f t="shared" si="242"/>
        <v>0</v>
      </c>
      <c r="P275" s="41">
        <f t="shared" si="242"/>
        <v>0</v>
      </c>
      <c r="Q275" s="41">
        <f t="shared" si="242"/>
        <v>0</v>
      </c>
      <c r="R275" s="41">
        <f t="shared" si="242"/>
        <v>0</v>
      </c>
      <c r="S275" s="41">
        <f t="shared" si="242"/>
        <v>0</v>
      </c>
      <c r="T275" s="108">
        <f t="shared" si="242"/>
        <v>0</v>
      </c>
      <c r="U275" s="34">
        <f t="shared" si="239"/>
        <v>0</v>
      </c>
      <c r="V275" s="112">
        <f t="shared" si="182"/>
        <v>0</v>
      </c>
      <c r="W275" s="10"/>
    </row>
    <row r="276" spans="2:23" ht="17.100000000000001" customHeight="1" x14ac:dyDescent="0.2">
      <c r="B276" s="156">
        <f>COUNTA(C$19:C276)</f>
        <v>34</v>
      </c>
      <c r="C276" s="160"/>
      <c r="D276" s="157" t="s">
        <v>35</v>
      </c>
      <c r="E276" s="117" t="s">
        <v>41</v>
      </c>
      <c r="F276" s="118"/>
      <c r="G276" s="53"/>
      <c r="H276" s="35" t="s">
        <v>19</v>
      </c>
      <c r="I276" s="36">
        <f t="shared" ref="I276:T276" si="243">$G276</f>
        <v>0</v>
      </c>
      <c r="J276" s="37">
        <f t="shared" si="243"/>
        <v>0</v>
      </c>
      <c r="K276" s="37">
        <f t="shared" si="243"/>
        <v>0</v>
      </c>
      <c r="L276" s="37">
        <f t="shared" si="243"/>
        <v>0</v>
      </c>
      <c r="M276" s="37">
        <f t="shared" si="243"/>
        <v>0</v>
      </c>
      <c r="N276" s="37">
        <f t="shared" si="243"/>
        <v>0</v>
      </c>
      <c r="O276" s="37">
        <f t="shared" si="243"/>
        <v>0</v>
      </c>
      <c r="P276" s="37">
        <f t="shared" si="243"/>
        <v>0</v>
      </c>
      <c r="Q276" s="37">
        <f t="shared" si="243"/>
        <v>0</v>
      </c>
      <c r="R276" s="37">
        <f t="shared" si="243"/>
        <v>0</v>
      </c>
      <c r="S276" s="37">
        <f t="shared" si="243"/>
        <v>0</v>
      </c>
      <c r="T276" s="38">
        <f t="shared" si="243"/>
        <v>0</v>
      </c>
      <c r="U276" s="43">
        <f t="shared" ref="U276:U277" si="244">SUM(I276:T276)</f>
        <v>0</v>
      </c>
      <c r="V276" s="112">
        <f t="shared" ref="V276:V339" si="245">SUM(K276:T276)</f>
        <v>0</v>
      </c>
      <c r="W276" s="10"/>
    </row>
    <row r="277" spans="2:23" ht="17.100000000000001" customHeight="1" x14ac:dyDescent="0.2">
      <c r="B277" s="156">
        <f>COUNTA(C$19:C277)</f>
        <v>34</v>
      </c>
      <c r="C277" s="160"/>
      <c r="D277" s="158"/>
      <c r="E277" s="119" t="s">
        <v>142</v>
      </c>
      <c r="F277" s="120"/>
      <c r="G277" s="28">
        <v>20</v>
      </c>
      <c r="H277" s="29" t="s">
        <v>32</v>
      </c>
      <c r="I277" s="44">
        <v>95</v>
      </c>
      <c r="J277" s="45">
        <v>101</v>
      </c>
      <c r="K277" s="45">
        <v>103</v>
      </c>
      <c r="L277" s="45">
        <v>103</v>
      </c>
      <c r="M277" s="45">
        <v>121</v>
      </c>
      <c r="N277" s="45">
        <v>103</v>
      </c>
      <c r="O277" s="45">
        <v>109</v>
      </c>
      <c r="P277" s="45">
        <v>100</v>
      </c>
      <c r="Q277" s="45">
        <v>85</v>
      </c>
      <c r="R277" s="45">
        <v>102</v>
      </c>
      <c r="S277" s="45">
        <v>85</v>
      </c>
      <c r="T277" s="46">
        <v>88</v>
      </c>
      <c r="U277" s="47">
        <f t="shared" si="244"/>
        <v>1195</v>
      </c>
      <c r="V277" s="112">
        <f t="shared" si="245"/>
        <v>999</v>
      </c>
      <c r="W277" s="10"/>
    </row>
    <row r="278" spans="2:23" ht="17.100000000000001" customHeight="1" x14ac:dyDescent="0.2">
      <c r="B278" s="156">
        <f>COUNTA(C$19:C278)</f>
        <v>34</v>
      </c>
      <c r="C278" s="160"/>
      <c r="D278" s="158"/>
      <c r="E278" s="121" t="s">
        <v>37</v>
      </c>
      <c r="F278" s="89" t="s">
        <v>38</v>
      </c>
      <c r="G278" s="54"/>
      <c r="H278" s="29" t="s">
        <v>26</v>
      </c>
      <c r="I278" s="98">
        <f t="shared" ref="I278:T278" si="246">ROUNDDOWN(IF(I277&gt;120,IF(I277&gt;300,120*$G278+180*$G279+(I277-300)*$G280,120*$G278+(I277-120)*$G279),I277*$G278),2)</f>
        <v>0</v>
      </c>
      <c r="J278" s="40">
        <f t="shared" si="246"/>
        <v>0</v>
      </c>
      <c r="K278" s="40">
        <f t="shared" si="246"/>
        <v>0</v>
      </c>
      <c r="L278" s="40">
        <f t="shared" si="246"/>
        <v>0</v>
      </c>
      <c r="M278" s="40">
        <f t="shared" si="246"/>
        <v>0</v>
      </c>
      <c r="N278" s="40">
        <f t="shared" si="246"/>
        <v>0</v>
      </c>
      <c r="O278" s="40">
        <f t="shared" si="246"/>
        <v>0</v>
      </c>
      <c r="P278" s="40">
        <f t="shared" si="246"/>
        <v>0</v>
      </c>
      <c r="Q278" s="40">
        <f t="shared" si="246"/>
        <v>0</v>
      </c>
      <c r="R278" s="40">
        <f t="shared" si="246"/>
        <v>0</v>
      </c>
      <c r="S278" s="40">
        <f t="shared" si="246"/>
        <v>0</v>
      </c>
      <c r="T278" s="99">
        <f t="shared" si="246"/>
        <v>0</v>
      </c>
      <c r="U278" s="32">
        <f>SUM(I278:T278)</f>
        <v>0</v>
      </c>
      <c r="V278" s="112">
        <f t="shared" si="245"/>
        <v>0</v>
      </c>
      <c r="W278" s="10"/>
    </row>
    <row r="279" spans="2:23" ht="17.100000000000001" customHeight="1" x14ac:dyDescent="0.2">
      <c r="B279" s="156">
        <f>COUNTA(C$19:C279)</f>
        <v>34</v>
      </c>
      <c r="C279" s="160"/>
      <c r="D279" s="158"/>
      <c r="E279" s="121"/>
      <c r="F279" s="90" t="s">
        <v>39</v>
      </c>
      <c r="G279" s="51"/>
      <c r="H279" s="55" t="s">
        <v>20</v>
      </c>
      <c r="I279" s="44">
        <f>INT(SUM(I276,I278))</f>
        <v>0</v>
      </c>
      <c r="J279" s="56">
        <f>INT(SUM(J276,J278))</f>
        <v>0</v>
      </c>
      <c r="K279" s="56">
        <f t="shared" ref="K279:T279" si="247">INT(SUM(K276,K278))</f>
        <v>0</v>
      </c>
      <c r="L279" s="56">
        <f t="shared" si="247"/>
        <v>0</v>
      </c>
      <c r="M279" s="56">
        <f t="shared" si="247"/>
        <v>0</v>
      </c>
      <c r="N279" s="56">
        <f t="shared" si="247"/>
        <v>0</v>
      </c>
      <c r="O279" s="56">
        <f t="shared" si="247"/>
        <v>0</v>
      </c>
      <c r="P279" s="56">
        <f t="shared" si="247"/>
        <v>0</v>
      </c>
      <c r="Q279" s="56">
        <f t="shared" si="247"/>
        <v>0</v>
      </c>
      <c r="R279" s="56">
        <f t="shared" si="247"/>
        <v>0</v>
      </c>
      <c r="S279" s="56">
        <f t="shared" si="247"/>
        <v>0</v>
      </c>
      <c r="T279" s="100">
        <f t="shared" si="247"/>
        <v>0</v>
      </c>
      <c r="U279" s="57">
        <f t="shared" ref="U279" si="248">SUM(I279:T279)</f>
        <v>0</v>
      </c>
      <c r="V279" s="112">
        <f t="shared" si="245"/>
        <v>0</v>
      </c>
      <c r="W279" s="10"/>
    </row>
    <row r="280" spans="2:23" ht="17.100000000000001" customHeight="1" x14ac:dyDescent="0.2">
      <c r="B280" s="152">
        <f>COUNTA(C$19:C280)</f>
        <v>34</v>
      </c>
      <c r="C280" s="161"/>
      <c r="D280" s="159"/>
      <c r="E280" s="122"/>
      <c r="F280" s="91" t="s">
        <v>40</v>
      </c>
      <c r="G280" s="52"/>
      <c r="H280" s="58"/>
      <c r="I280" s="101"/>
      <c r="J280" s="59"/>
      <c r="K280" s="59"/>
      <c r="L280" s="59"/>
      <c r="M280" s="59"/>
      <c r="N280" s="59"/>
      <c r="O280" s="59"/>
      <c r="P280" s="59"/>
      <c r="Q280" s="59"/>
      <c r="R280" s="59"/>
      <c r="S280" s="59"/>
      <c r="T280" s="102"/>
      <c r="U280" s="60"/>
      <c r="V280" s="112">
        <f t="shared" si="245"/>
        <v>0</v>
      </c>
      <c r="W280" s="10"/>
    </row>
    <row r="281" spans="2:23" ht="17.100000000000001" customHeight="1" x14ac:dyDescent="0.2">
      <c r="B281" s="151">
        <f>COUNTA(C$19:C281)</f>
        <v>35</v>
      </c>
      <c r="C281" s="157" t="s">
        <v>72</v>
      </c>
      <c r="D281" s="146" t="s">
        <v>33</v>
      </c>
      <c r="E281" s="117" t="s">
        <v>21</v>
      </c>
      <c r="F281" s="118"/>
      <c r="G281" s="53"/>
      <c r="H281" s="35" t="s">
        <v>19</v>
      </c>
      <c r="I281" s="36">
        <f>ROUNDDOWN($G281*$G283*$G284,2)</f>
        <v>0</v>
      </c>
      <c r="J281" s="37">
        <f t="shared" ref="J281:T281" si="249">ROUNDDOWN($G281*$G283*$G284,2)</f>
        <v>0</v>
      </c>
      <c r="K281" s="37">
        <f t="shared" si="249"/>
        <v>0</v>
      </c>
      <c r="L281" s="37">
        <f t="shared" si="249"/>
        <v>0</v>
      </c>
      <c r="M281" s="37">
        <f t="shared" si="249"/>
        <v>0</v>
      </c>
      <c r="N281" s="37">
        <f t="shared" si="249"/>
        <v>0</v>
      </c>
      <c r="O281" s="37">
        <f t="shared" si="249"/>
        <v>0</v>
      </c>
      <c r="P281" s="37">
        <f t="shared" si="249"/>
        <v>0</v>
      </c>
      <c r="Q281" s="37">
        <f t="shared" si="249"/>
        <v>0</v>
      </c>
      <c r="R281" s="37">
        <f t="shared" si="249"/>
        <v>0</v>
      </c>
      <c r="S281" s="37">
        <f t="shared" si="249"/>
        <v>0</v>
      </c>
      <c r="T281" s="38">
        <f t="shared" si="249"/>
        <v>0</v>
      </c>
      <c r="U281" s="43">
        <f t="shared" ref="U281:U282" si="250">SUM(I281:T281)</f>
        <v>0</v>
      </c>
      <c r="V281" s="112">
        <f t="shared" si="245"/>
        <v>0</v>
      </c>
      <c r="W281" s="10"/>
    </row>
    <row r="282" spans="2:23" ht="17.100000000000001" customHeight="1" x14ac:dyDescent="0.2">
      <c r="B282" s="156">
        <f>COUNTA(C$19:C282)</f>
        <v>35</v>
      </c>
      <c r="C282" s="158"/>
      <c r="D282" s="147"/>
      <c r="E282" s="92" t="s">
        <v>34</v>
      </c>
      <c r="F282" s="48"/>
      <c r="G282" s="49">
        <v>0</v>
      </c>
      <c r="H282" s="29" t="s">
        <v>30</v>
      </c>
      <c r="I282" s="103"/>
      <c r="J282" s="104"/>
      <c r="K282" s="105"/>
      <c r="L282" s="39">
        <v>37</v>
      </c>
      <c r="M282" s="45">
        <v>87</v>
      </c>
      <c r="N282" s="45">
        <v>74</v>
      </c>
      <c r="O282" s="39">
        <v>37</v>
      </c>
      <c r="P282" s="105"/>
      <c r="Q282" s="105"/>
      <c r="R282" s="105"/>
      <c r="S282" s="105"/>
      <c r="T282" s="106"/>
      <c r="U282" s="31">
        <f t="shared" si="250"/>
        <v>235</v>
      </c>
      <c r="V282" s="112">
        <f t="shared" si="245"/>
        <v>235</v>
      </c>
      <c r="W282" s="10"/>
    </row>
    <row r="283" spans="2:23" ht="17.100000000000001" customHeight="1" x14ac:dyDescent="0.2">
      <c r="B283" s="156">
        <f>COUNTA(C$19:C283)</f>
        <v>35</v>
      </c>
      <c r="C283" s="158"/>
      <c r="D283" s="147"/>
      <c r="E283" s="119" t="s">
        <v>22</v>
      </c>
      <c r="F283" s="120"/>
      <c r="G283" s="28">
        <v>4</v>
      </c>
      <c r="H283" s="29" t="s">
        <v>31</v>
      </c>
      <c r="I283" s="44">
        <v>69</v>
      </c>
      <c r="J283" s="45">
        <v>81</v>
      </c>
      <c r="K283" s="45">
        <v>75</v>
      </c>
      <c r="L283" s="45">
        <v>32</v>
      </c>
      <c r="M283" s="104"/>
      <c r="N283" s="104"/>
      <c r="O283" s="45">
        <v>44</v>
      </c>
      <c r="P283" s="45">
        <v>97</v>
      </c>
      <c r="Q283" s="45">
        <v>78</v>
      </c>
      <c r="R283" s="45">
        <v>82</v>
      </c>
      <c r="S283" s="45">
        <v>59</v>
      </c>
      <c r="T283" s="46">
        <v>64</v>
      </c>
      <c r="U283" s="31">
        <f t="shared" ref="U283:U286" si="251">SUM(I283:T283)</f>
        <v>681</v>
      </c>
      <c r="V283" s="112">
        <f t="shared" si="245"/>
        <v>531</v>
      </c>
      <c r="W283" s="10"/>
    </row>
    <row r="284" spans="2:23" ht="17.100000000000001" customHeight="1" x14ac:dyDescent="0.2">
      <c r="B284" s="156">
        <f>COUNTA(C$19:C284)</f>
        <v>35</v>
      </c>
      <c r="C284" s="158"/>
      <c r="D284" s="147"/>
      <c r="E284" s="92" t="s">
        <v>23</v>
      </c>
      <c r="F284" s="93">
        <v>0.9</v>
      </c>
      <c r="G284" s="109">
        <f>ROUND(1-(F284-0.85),2)</f>
        <v>0.95</v>
      </c>
      <c r="H284" s="29" t="s">
        <v>32</v>
      </c>
      <c r="I284" s="44">
        <f>SUM(I282:I283)</f>
        <v>69</v>
      </c>
      <c r="J284" s="45">
        <f t="shared" ref="J284:T284" si="252">SUM(J282:J283)</f>
        <v>81</v>
      </c>
      <c r="K284" s="45">
        <f t="shared" si="252"/>
        <v>75</v>
      </c>
      <c r="L284" s="45">
        <f t="shared" si="252"/>
        <v>69</v>
      </c>
      <c r="M284" s="45">
        <f t="shared" si="252"/>
        <v>87</v>
      </c>
      <c r="N284" s="45">
        <f t="shared" si="252"/>
        <v>74</v>
      </c>
      <c r="O284" s="45">
        <f t="shared" si="252"/>
        <v>81</v>
      </c>
      <c r="P284" s="45">
        <f t="shared" si="252"/>
        <v>97</v>
      </c>
      <c r="Q284" s="45">
        <f t="shared" si="252"/>
        <v>78</v>
      </c>
      <c r="R284" s="45">
        <f t="shared" si="252"/>
        <v>82</v>
      </c>
      <c r="S284" s="45">
        <f t="shared" si="252"/>
        <v>59</v>
      </c>
      <c r="T284" s="46">
        <f t="shared" si="252"/>
        <v>64</v>
      </c>
      <c r="U284" s="47">
        <f t="shared" si="251"/>
        <v>916</v>
      </c>
      <c r="V284" s="112">
        <f t="shared" si="245"/>
        <v>766</v>
      </c>
      <c r="W284" s="10"/>
    </row>
    <row r="285" spans="2:23" ht="17.100000000000001" customHeight="1" x14ac:dyDescent="0.2">
      <c r="B285" s="156">
        <f>COUNTA(C$19:C285)</f>
        <v>35</v>
      </c>
      <c r="C285" s="158"/>
      <c r="D285" s="147"/>
      <c r="E285" s="149" t="s">
        <v>27</v>
      </c>
      <c r="F285" s="94" t="s">
        <v>25</v>
      </c>
      <c r="G285" s="51"/>
      <c r="H285" s="29" t="s">
        <v>26</v>
      </c>
      <c r="I285" s="98">
        <f t="shared" ref="I285:T285" si="253">ROUNDDOWN($G285*I282+$G286*I283,2)</f>
        <v>0</v>
      </c>
      <c r="J285" s="40">
        <f t="shared" si="253"/>
        <v>0</v>
      </c>
      <c r="K285" s="40">
        <f t="shared" si="253"/>
        <v>0</v>
      </c>
      <c r="L285" s="40">
        <f t="shared" si="253"/>
        <v>0</v>
      </c>
      <c r="M285" s="40">
        <f t="shared" si="253"/>
        <v>0</v>
      </c>
      <c r="N285" s="40">
        <f t="shared" si="253"/>
        <v>0</v>
      </c>
      <c r="O285" s="40">
        <f t="shared" si="253"/>
        <v>0</v>
      </c>
      <c r="P285" s="40">
        <f t="shared" si="253"/>
        <v>0</v>
      </c>
      <c r="Q285" s="40">
        <f t="shared" si="253"/>
        <v>0</v>
      </c>
      <c r="R285" s="40">
        <f t="shared" si="253"/>
        <v>0</v>
      </c>
      <c r="S285" s="40">
        <f t="shared" si="253"/>
        <v>0</v>
      </c>
      <c r="T285" s="99">
        <f t="shared" si="253"/>
        <v>0</v>
      </c>
      <c r="U285" s="32">
        <f t="shared" si="251"/>
        <v>0</v>
      </c>
      <c r="V285" s="112">
        <f t="shared" si="245"/>
        <v>0</v>
      </c>
      <c r="W285" s="10"/>
    </row>
    <row r="286" spans="2:23" ht="17.100000000000001" customHeight="1" x14ac:dyDescent="0.2">
      <c r="B286" s="156">
        <f>COUNTA(C$19:C286)</f>
        <v>35</v>
      </c>
      <c r="C286" s="158"/>
      <c r="D286" s="148"/>
      <c r="E286" s="150"/>
      <c r="F286" s="95" t="s">
        <v>24</v>
      </c>
      <c r="G286" s="52"/>
      <c r="H286" s="33" t="s">
        <v>20</v>
      </c>
      <c r="I286" s="107">
        <f t="shared" ref="I286:T286" si="254">INT(SUM(I281,I285))</f>
        <v>0</v>
      </c>
      <c r="J286" s="41">
        <f t="shared" si="254"/>
        <v>0</v>
      </c>
      <c r="K286" s="41">
        <f t="shared" si="254"/>
        <v>0</v>
      </c>
      <c r="L286" s="41">
        <f t="shared" si="254"/>
        <v>0</v>
      </c>
      <c r="M286" s="41">
        <f t="shared" si="254"/>
        <v>0</v>
      </c>
      <c r="N286" s="41">
        <f t="shared" si="254"/>
        <v>0</v>
      </c>
      <c r="O286" s="41">
        <f t="shared" si="254"/>
        <v>0</v>
      </c>
      <c r="P286" s="41">
        <f t="shared" si="254"/>
        <v>0</v>
      </c>
      <c r="Q286" s="41">
        <f t="shared" si="254"/>
        <v>0</v>
      </c>
      <c r="R286" s="41">
        <f t="shared" si="254"/>
        <v>0</v>
      </c>
      <c r="S286" s="41">
        <f t="shared" si="254"/>
        <v>0</v>
      </c>
      <c r="T286" s="108">
        <f t="shared" si="254"/>
        <v>0</v>
      </c>
      <c r="U286" s="34">
        <f t="shared" si="251"/>
        <v>0</v>
      </c>
      <c r="V286" s="112">
        <f t="shared" si="245"/>
        <v>0</v>
      </c>
      <c r="W286" s="10"/>
    </row>
    <row r="287" spans="2:23" ht="17.100000000000001" customHeight="1" x14ac:dyDescent="0.2">
      <c r="B287" s="156">
        <f>COUNTA(C$19:C287)</f>
        <v>35</v>
      </c>
      <c r="C287" s="160"/>
      <c r="D287" s="157" t="s">
        <v>35</v>
      </c>
      <c r="E287" s="117" t="s">
        <v>41</v>
      </c>
      <c r="F287" s="118"/>
      <c r="G287" s="53"/>
      <c r="H287" s="35" t="s">
        <v>19</v>
      </c>
      <c r="I287" s="36">
        <f t="shared" ref="I287:T287" si="255">$G287</f>
        <v>0</v>
      </c>
      <c r="J287" s="37">
        <f t="shared" si="255"/>
        <v>0</v>
      </c>
      <c r="K287" s="37">
        <f t="shared" si="255"/>
        <v>0</v>
      </c>
      <c r="L287" s="37">
        <f t="shared" si="255"/>
        <v>0</v>
      </c>
      <c r="M287" s="37">
        <f t="shared" si="255"/>
        <v>0</v>
      </c>
      <c r="N287" s="37">
        <f t="shared" si="255"/>
        <v>0</v>
      </c>
      <c r="O287" s="37">
        <f t="shared" si="255"/>
        <v>0</v>
      </c>
      <c r="P287" s="37">
        <f t="shared" si="255"/>
        <v>0</v>
      </c>
      <c r="Q287" s="37">
        <f t="shared" si="255"/>
        <v>0</v>
      </c>
      <c r="R287" s="37">
        <f t="shared" si="255"/>
        <v>0</v>
      </c>
      <c r="S287" s="37">
        <f t="shared" si="255"/>
        <v>0</v>
      </c>
      <c r="T287" s="38">
        <f t="shared" si="255"/>
        <v>0</v>
      </c>
      <c r="U287" s="43">
        <f t="shared" ref="U287:U288" si="256">SUM(I287:T287)</f>
        <v>0</v>
      </c>
      <c r="V287" s="112">
        <f t="shared" si="245"/>
        <v>0</v>
      </c>
      <c r="W287" s="10"/>
    </row>
    <row r="288" spans="2:23" ht="17.100000000000001" customHeight="1" x14ac:dyDescent="0.2">
      <c r="B288" s="156">
        <f>COUNTA(C$19:C288)</f>
        <v>35</v>
      </c>
      <c r="C288" s="160"/>
      <c r="D288" s="158"/>
      <c r="E288" s="119" t="s">
        <v>142</v>
      </c>
      <c r="F288" s="120"/>
      <c r="G288" s="28">
        <v>15</v>
      </c>
      <c r="H288" s="29" t="s">
        <v>32</v>
      </c>
      <c r="I288" s="44">
        <v>13</v>
      </c>
      <c r="J288" s="45">
        <v>9</v>
      </c>
      <c r="K288" s="45">
        <v>21</v>
      </c>
      <c r="L288" s="45">
        <v>27</v>
      </c>
      <c r="M288" s="45">
        <v>34</v>
      </c>
      <c r="N288" s="45">
        <v>29</v>
      </c>
      <c r="O288" s="45">
        <v>19</v>
      </c>
      <c r="P288" s="45">
        <v>7</v>
      </c>
      <c r="Q288" s="45">
        <v>34</v>
      </c>
      <c r="R288" s="45">
        <v>64</v>
      </c>
      <c r="S288" s="45">
        <v>51</v>
      </c>
      <c r="T288" s="46">
        <v>20</v>
      </c>
      <c r="U288" s="47">
        <f t="shared" si="256"/>
        <v>328</v>
      </c>
      <c r="V288" s="112">
        <f t="shared" si="245"/>
        <v>306</v>
      </c>
      <c r="W288" s="10"/>
    </row>
    <row r="289" spans="2:23" ht="17.100000000000001" customHeight="1" x14ac:dyDescent="0.2">
      <c r="B289" s="156">
        <f>COUNTA(C$19:C289)</f>
        <v>35</v>
      </c>
      <c r="C289" s="160"/>
      <c r="D289" s="158"/>
      <c r="E289" s="121" t="s">
        <v>37</v>
      </c>
      <c r="F289" s="89" t="s">
        <v>38</v>
      </c>
      <c r="G289" s="54"/>
      <c r="H289" s="29" t="s">
        <v>26</v>
      </c>
      <c r="I289" s="98">
        <f t="shared" ref="I289:T289" si="257">ROUNDDOWN(IF(I288&gt;120,IF(I288&gt;300,120*$G289+180*$G290+(I288-300)*$G291,120*$G289+(I288-120)*$G290),I288*$G289),2)</f>
        <v>0</v>
      </c>
      <c r="J289" s="40">
        <f t="shared" si="257"/>
        <v>0</v>
      </c>
      <c r="K289" s="40">
        <f t="shared" si="257"/>
        <v>0</v>
      </c>
      <c r="L289" s="40">
        <f t="shared" si="257"/>
        <v>0</v>
      </c>
      <c r="M289" s="40">
        <f t="shared" si="257"/>
        <v>0</v>
      </c>
      <c r="N289" s="40">
        <f t="shared" si="257"/>
        <v>0</v>
      </c>
      <c r="O289" s="40">
        <f t="shared" si="257"/>
        <v>0</v>
      </c>
      <c r="P289" s="40">
        <f t="shared" si="257"/>
        <v>0</v>
      </c>
      <c r="Q289" s="40">
        <f t="shared" si="257"/>
        <v>0</v>
      </c>
      <c r="R289" s="40">
        <f t="shared" si="257"/>
        <v>0</v>
      </c>
      <c r="S289" s="40">
        <f t="shared" si="257"/>
        <v>0</v>
      </c>
      <c r="T289" s="99">
        <f t="shared" si="257"/>
        <v>0</v>
      </c>
      <c r="U289" s="32">
        <f>SUM(I289:T289)</f>
        <v>0</v>
      </c>
      <c r="V289" s="112">
        <f t="shared" si="245"/>
        <v>0</v>
      </c>
      <c r="W289" s="10"/>
    </row>
    <row r="290" spans="2:23" ht="17.100000000000001" customHeight="1" x14ac:dyDescent="0.2">
      <c r="B290" s="156">
        <f>COUNTA(C$19:C290)</f>
        <v>35</v>
      </c>
      <c r="C290" s="160"/>
      <c r="D290" s="158"/>
      <c r="E290" s="121"/>
      <c r="F290" s="90" t="s">
        <v>39</v>
      </c>
      <c r="G290" s="51"/>
      <c r="H290" s="55" t="s">
        <v>20</v>
      </c>
      <c r="I290" s="44">
        <f>INT(SUM(I287,I289))</f>
        <v>0</v>
      </c>
      <c r="J290" s="56">
        <f>INT(SUM(J287,J289))</f>
        <v>0</v>
      </c>
      <c r="K290" s="56">
        <f t="shared" ref="K290:T290" si="258">INT(SUM(K287,K289))</f>
        <v>0</v>
      </c>
      <c r="L290" s="56">
        <f t="shared" si="258"/>
        <v>0</v>
      </c>
      <c r="M290" s="56">
        <f t="shared" si="258"/>
        <v>0</v>
      </c>
      <c r="N290" s="56">
        <f t="shared" si="258"/>
        <v>0</v>
      </c>
      <c r="O290" s="56">
        <f t="shared" si="258"/>
        <v>0</v>
      </c>
      <c r="P290" s="56">
        <f t="shared" si="258"/>
        <v>0</v>
      </c>
      <c r="Q290" s="56">
        <f t="shared" si="258"/>
        <v>0</v>
      </c>
      <c r="R290" s="56">
        <f t="shared" si="258"/>
        <v>0</v>
      </c>
      <c r="S290" s="56">
        <f t="shared" si="258"/>
        <v>0</v>
      </c>
      <c r="T290" s="100">
        <f t="shared" si="258"/>
        <v>0</v>
      </c>
      <c r="U290" s="57">
        <f t="shared" ref="U290" si="259">SUM(I290:T290)</f>
        <v>0</v>
      </c>
      <c r="V290" s="112">
        <f t="shared" si="245"/>
        <v>0</v>
      </c>
      <c r="W290" s="10"/>
    </row>
    <row r="291" spans="2:23" ht="17.100000000000001" customHeight="1" x14ac:dyDescent="0.2">
      <c r="B291" s="152">
        <f>COUNTA(C$19:C291)</f>
        <v>35</v>
      </c>
      <c r="C291" s="161"/>
      <c r="D291" s="159"/>
      <c r="E291" s="122"/>
      <c r="F291" s="91" t="s">
        <v>40</v>
      </c>
      <c r="G291" s="52"/>
      <c r="H291" s="58"/>
      <c r="I291" s="101"/>
      <c r="J291" s="59"/>
      <c r="K291" s="59"/>
      <c r="L291" s="59"/>
      <c r="M291" s="59"/>
      <c r="N291" s="59"/>
      <c r="O291" s="59"/>
      <c r="P291" s="59"/>
      <c r="Q291" s="59"/>
      <c r="R291" s="59"/>
      <c r="S291" s="59"/>
      <c r="T291" s="102"/>
      <c r="U291" s="60"/>
      <c r="V291" s="112">
        <f t="shared" si="245"/>
        <v>0</v>
      </c>
      <c r="W291" s="10"/>
    </row>
    <row r="292" spans="2:23" ht="17.100000000000001" customHeight="1" x14ac:dyDescent="0.2">
      <c r="B292" s="151">
        <f>COUNTA(C$19:C292)</f>
        <v>36</v>
      </c>
      <c r="C292" s="143" t="s">
        <v>73</v>
      </c>
      <c r="D292" s="146" t="s">
        <v>33</v>
      </c>
      <c r="E292" s="117" t="s">
        <v>21</v>
      </c>
      <c r="F292" s="118"/>
      <c r="G292" s="53"/>
      <c r="H292" s="35" t="s">
        <v>19</v>
      </c>
      <c r="I292" s="36">
        <f>ROUNDDOWN($G292*$G294*$G295,2)</f>
        <v>0</v>
      </c>
      <c r="J292" s="37">
        <f t="shared" ref="J292:T292" si="260">ROUNDDOWN($G292*$G294*$G295,2)</f>
        <v>0</v>
      </c>
      <c r="K292" s="37">
        <f t="shared" si="260"/>
        <v>0</v>
      </c>
      <c r="L292" s="37">
        <f t="shared" si="260"/>
        <v>0</v>
      </c>
      <c r="M292" s="37">
        <f t="shared" si="260"/>
        <v>0</v>
      </c>
      <c r="N292" s="37">
        <f t="shared" si="260"/>
        <v>0</v>
      </c>
      <c r="O292" s="37">
        <f t="shared" si="260"/>
        <v>0</v>
      </c>
      <c r="P292" s="37">
        <f t="shared" si="260"/>
        <v>0</v>
      </c>
      <c r="Q292" s="37">
        <f t="shared" si="260"/>
        <v>0</v>
      </c>
      <c r="R292" s="37">
        <f t="shared" si="260"/>
        <v>0</v>
      </c>
      <c r="S292" s="37">
        <f t="shared" si="260"/>
        <v>0</v>
      </c>
      <c r="T292" s="38">
        <f t="shared" si="260"/>
        <v>0</v>
      </c>
      <c r="U292" s="43">
        <f t="shared" ref="U292:U293" si="261">SUM(I292:T292)</f>
        <v>0</v>
      </c>
      <c r="V292" s="112">
        <f t="shared" si="245"/>
        <v>0</v>
      </c>
      <c r="W292" s="10"/>
    </row>
    <row r="293" spans="2:23" ht="17.100000000000001" customHeight="1" x14ac:dyDescent="0.2">
      <c r="B293" s="156">
        <f>COUNTA(C$19:C293)</f>
        <v>36</v>
      </c>
      <c r="C293" s="144"/>
      <c r="D293" s="147"/>
      <c r="E293" s="92" t="s">
        <v>34</v>
      </c>
      <c r="F293" s="48"/>
      <c r="G293" s="49">
        <v>0</v>
      </c>
      <c r="H293" s="29" t="s">
        <v>30</v>
      </c>
      <c r="I293" s="103"/>
      <c r="J293" s="104"/>
      <c r="K293" s="105"/>
      <c r="L293" s="39">
        <v>97</v>
      </c>
      <c r="M293" s="45">
        <v>234</v>
      </c>
      <c r="N293" s="45">
        <v>196</v>
      </c>
      <c r="O293" s="39">
        <v>70</v>
      </c>
      <c r="P293" s="105"/>
      <c r="Q293" s="105"/>
      <c r="R293" s="105"/>
      <c r="S293" s="105"/>
      <c r="T293" s="106"/>
      <c r="U293" s="31">
        <f t="shared" si="261"/>
        <v>597</v>
      </c>
      <c r="V293" s="112">
        <f t="shared" si="245"/>
        <v>597</v>
      </c>
      <c r="W293" s="10"/>
    </row>
    <row r="294" spans="2:23" ht="17.100000000000001" customHeight="1" x14ac:dyDescent="0.2">
      <c r="B294" s="156">
        <f>COUNTA(C$19:C294)</f>
        <v>36</v>
      </c>
      <c r="C294" s="144"/>
      <c r="D294" s="147"/>
      <c r="E294" s="119" t="s">
        <v>22</v>
      </c>
      <c r="F294" s="120"/>
      <c r="G294" s="28">
        <v>2</v>
      </c>
      <c r="H294" s="29" t="s">
        <v>31</v>
      </c>
      <c r="I294" s="44">
        <v>100</v>
      </c>
      <c r="J294" s="45">
        <v>131</v>
      </c>
      <c r="K294" s="45">
        <v>162</v>
      </c>
      <c r="L294" s="45">
        <v>79</v>
      </c>
      <c r="M294" s="104"/>
      <c r="N294" s="104"/>
      <c r="O294" s="45">
        <v>84</v>
      </c>
      <c r="P294" s="45">
        <v>109</v>
      </c>
      <c r="Q294" s="45">
        <v>96</v>
      </c>
      <c r="R294" s="45">
        <v>104</v>
      </c>
      <c r="S294" s="45">
        <v>86</v>
      </c>
      <c r="T294" s="46">
        <v>90</v>
      </c>
      <c r="U294" s="31">
        <f t="shared" ref="U294:U297" si="262">SUM(I294:T294)</f>
        <v>1041</v>
      </c>
      <c r="V294" s="112">
        <f t="shared" si="245"/>
        <v>810</v>
      </c>
      <c r="W294" s="10"/>
    </row>
    <row r="295" spans="2:23" ht="17.100000000000001" customHeight="1" x14ac:dyDescent="0.2">
      <c r="B295" s="156">
        <f>COUNTA(C$19:C295)</f>
        <v>36</v>
      </c>
      <c r="C295" s="144"/>
      <c r="D295" s="147"/>
      <c r="E295" s="92" t="s">
        <v>23</v>
      </c>
      <c r="F295" s="93">
        <v>0.9</v>
      </c>
      <c r="G295" s="109">
        <f>ROUND(1-(F295-0.85),2)</f>
        <v>0.95</v>
      </c>
      <c r="H295" s="29" t="s">
        <v>32</v>
      </c>
      <c r="I295" s="44">
        <f>SUM(I293:I294)</f>
        <v>100</v>
      </c>
      <c r="J295" s="45">
        <f t="shared" ref="J295:T295" si="263">SUM(J293:J294)</f>
        <v>131</v>
      </c>
      <c r="K295" s="45">
        <f t="shared" si="263"/>
        <v>162</v>
      </c>
      <c r="L295" s="45">
        <f t="shared" si="263"/>
        <v>176</v>
      </c>
      <c r="M295" s="45">
        <f t="shared" si="263"/>
        <v>234</v>
      </c>
      <c r="N295" s="45">
        <f t="shared" si="263"/>
        <v>196</v>
      </c>
      <c r="O295" s="45">
        <f t="shared" si="263"/>
        <v>154</v>
      </c>
      <c r="P295" s="45">
        <f t="shared" si="263"/>
        <v>109</v>
      </c>
      <c r="Q295" s="45">
        <f t="shared" si="263"/>
        <v>96</v>
      </c>
      <c r="R295" s="45">
        <f t="shared" si="263"/>
        <v>104</v>
      </c>
      <c r="S295" s="45">
        <f t="shared" si="263"/>
        <v>86</v>
      </c>
      <c r="T295" s="46">
        <f t="shared" si="263"/>
        <v>90</v>
      </c>
      <c r="U295" s="47">
        <f t="shared" si="262"/>
        <v>1638</v>
      </c>
      <c r="V295" s="112">
        <f t="shared" si="245"/>
        <v>1407</v>
      </c>
      <c r="W295" s="10"/>
    </row>
    <row r="296" spans="2:23" ht="17.100000000000001" customHeight="1" x14ac:dyDescent="0.2">
      <c r="B296" s="156">
        <f>COUNTA(C$19:C296)</f>
        <v>36</v>
      </c>
      <c r="C296" s="144"/>
      <c r="D296" s="147"/>
      <c r="E296" s="149" t="s">
        <v>27</v>
      </c>
      <c r="F296" s="94" t="s">
        <v>25</v>
      </c>
      <c r="G296" s="51"/>
      <c r="H296" s="29" t="s">
        <v>26</v>
      </c>
      <c r="I296" s="98">
        <f>ROUNDDOWN($G296*I293+$G297*I294,2)</f>
        <v>0</v>
      </c>
      <c r="J296" s="40">
        <f t="shared" ref="J296:T296" si="264">ROUNDDOWN($G296*J293+$G297*J294,2)</f>
        <v>0</v>
      </c>
      <c r="K296" s="40">
        <f t="shared" si="264"/>
        <v>0</v>
      </c>
      <c r="L296" s="40">
        <f t="shared" si="264"/>
        <v>0</v>
      </c>
      <c r="M296" s="40">
        <f t="shared" si="264"/>
        <v>0</v>
      </c>
      <c r="N296" s="40">
        <f t="shared" si="264"/>
        <v>0</v>
      </c>
      <c r="O296" s="40">
        <f t="shared" si="264"/>
        <v>0</v>
      </c>
      <c r="P296" s="40">
        <f t="shared" si="264"/>
        <v>0</v>
      </c>
      <c r="Q296" s="40">
        <f t="shared" si="264"/>
        <v>0</v>
      </c>
      <c r="R296" s="40">
        <f t="shared" si="264"/>
        <v>0</v>
      </c>
      <c r="S296" s="40">
        <f t="shared" si="264"/>
        <v>0</v>
      </c>
      <c r="T296" s="99">
        <f t="shared" si="264"/>
        <v>0</v>
      </c>
      <c r="U296" s="32">
        <f t="shared" si="262"/>
        <v>0</v>
      </c>
      <c r="V296" s="112">
        <f t="shared" si="245"/>
        <v>0</v>
      </c>
      <c r="W296" s="10"/>
    </row>
    <row r="297" spans="2:23" ht="17.100000000000001" customHeight="1" x14ac:dyDescent="0.2">
      <c r="B297" s="152">
        <f>COUNTA(C$19:C297)</f>
        <v>36</v>
      </c>
      <c r="C297" s="145"/>
      <c r="D297" s="148"/>
      <c r="E297" s="150"/>
      <c r="F297" s="95" t="s">
        <v>24</v>
      </c>
      <c r="G297" s="52"/>
      <c r="H297" s="33" t="s">
        <v>20</v>
      </c>
      <c r="I297" s="107">
        <f>INT(SUM(I292,I296))</f>
        <v>0</v>
      </c>
      <c r="J297" s="41">
        <f t="shared" ref="J297:T297" si="265">INT(SUM(J292,J296))</f>
        <v>0</v>
      </c>
      <c r="K297" s="41">
        <f t="shared" si="265"/>
        <v>0</v>
      </c>
      <c r="L297" s="41">
        <f t="shared" si="265"/>
        <v>0</v>
      </c>
      <c r="M297" s="41">
        <f t="shared" si="265"/>
        <v>0</v>
      </c>
      <c r="N297" s="41">
        <f t="shared" si="265"/>
        <v>0</v>
      </c>
      <c r="O297" s="41">
        <f t="shared" si="265"/>
        <v>0</v>
      </c>
      <c r="P297" s="41">
        <f t="shared" si="265"/>
        <v>0</v>
      </c>
      <c r="Q297" s="41">
        <f t="shared" si="265"/>
        <v>0</v>
      </c>
      <c r="R297" s="41">
        <f t="shared" si="265"/>
        <v>0</v>
      </c>
      <c r="S297" s="41">
        <f t="shared" si="265"/>
        <v>0</v>
      </c>
      <c r="T297" s="108">
        <f t="shared" si="265"/>
        <v>0</v>
      </c>
      <c r="U297" s="34">
        <f t="shared" si="262"/>
        <v>0</v>
      </c>
      <c r="V297" s="112">
        <f t="shared" si="245"/>
        <v>0</v>
      </c>
      <c r="W297" s="10"/>
    </row>
    <row r="298" spans="2:23" ht="17.100000000000001" customHeight="1" x14ac:dyDescent="0.2">
      <c r="B298" s="151">
        <f>COUNTA(C$19:C298)</f>
        <v>37</v>
      </c>
      <c r="C298" s="157" t="s">
        <v>74</v>
      </c>
      <c r="D298" s="146" t="s">
        <v>33</v>
      </c>
      <c r="E298" s="117" t="s">
        <v>21</v>
      </c>
      <c r="F298" s="118"/>
      <c r="G298" s="53"/>
      <c r="H298" s="35" t="s">
        <v>19</v>
      </c>
      <c r="I298" s="36">
        <f>ROUNDDOWN($G298*$G300*$G301,2)</f>
        <v>0</v>
      </c>
      <c r="J298" s="37">
        <f t="shared" ref="J298:T298" si="266">ROUNDDOWN($G298*$G300*$G301,2)</f>
        <v>0</v>
      </c>
      <c r="K298" s="37">
        <f t="shared" si="266"/>
        <v>0</v>
      </c>
      <c r="L298" s="37">
        <f t="shared" si="266"/>
        <v>0</v>
      </c>
      <c r="M298" s="37">
        <f t="shared" si="266"/>
        <v>0</v>
      </c>
      <c r="N298" s="37">
        <f t="shared" si="266"/>
        <v>0</v>
      </c>
      <c r="O298" s="37">
        <f t="shared" si="266"/>
        <v>0</v>
      </c>
      <c r="P298" s="37">
        <f t="shared" si="266"/>
        <v>0</v>
      </c>
      <c r="Q298" s="37">
        <f t="shared" si="266"/>
        <v>0</v>
      </c>
      <c r="R298" s="37">
        <f t="shared" si="266"/>
        <v>0</v>
      </c>
      <c r="S298" s="37">
        <f t="shared" si="266"/>
        <v>0</v>
      </c>
      <c r="T298" s="38">
        <f t="shared" si="266"/>
        <v>0</v>
      </c>
      <c r="U298" s="43">
        <f t="shared" ref="U298:U299" si="267">SUM(I298:T298)</f>
        <v>0</v>
      </c>
      <c r="V298" s="112">
        <f t="shared" si="245"/>
        <v>0</v>
      </c>
      <c r="W298" s="10"/>
    </row>
    <row r="299" spans="2:23" ht="17.100000000000001" customHeight="1" x14ac:dyDescent="0.2">
      <c r="B299" s="156">
        <f>COUNTA(C$19:C299)</f>
        <v>37</v>
      </c>
      <c r="C299" s="158"/>
      <c r="D299" s="147"/>
      <c r="E299" s="92" t="s">
        <v>34</v>
      </c>
      <c r="F299" s="48"/>
      <c r="G299" s="49">
        <v>0</v>
      </c>
      <c r="H299" s="29" t="s">
        <v>30</v>
      </c>
      <c r="I299" s="103"/>
      <c r="J299" s="104"/>
      <c r="K299" s="105"/>
      <c r="L299" s="39">
        <v>0</v>
      </c>
      <c r="M299" s="45">
        <v>0</v>
      </c>
      <c r="N299" s="45">
        <v>0</v>
      </c>
      <c r="O299" s="39">
        <v>1</v>
      </c>
      <c r="P299" s="105"/>
      <c r="Q299" s="105"/>
      <c r="R299" s="105"/>
      <c r="S299" s="105"/>
      <c r="T299" s="106"/>
      <c r="U299" s="31">
        <f t="shared" si="267"/>
        <v>1</v>
      </c>
      <c r="V299" s="112">
        <f t="shared" si="245"/>
        <v>1</v>
      </c>
      <c r="W299" s="10"/>
    </row>
    <row r="300" spans="2:23" ht="17.100000000000001" customHeight="1" x14ac:dyDescent="0.2">
      <c r="B300" s="156">
        <f>COUNTA(C$19:C300)</f>
        <v>37</v>
      </c>
      <c r="C300" s="158"/>
      <c r="D300" s="147"/>
      <c r="E300" s="119" t="s">
        <v>22</v>
      </c>
      <c r="F300" s="120"/>
      <c r="G300" s="110">
        <v>0.5</v>
      </c>
      <c r="H300" s="29" t="s">
        <v>31</v>
      </c>
      <c r="I300" s="44">
        <v>1</v>
      </c>
      <c r="J300" s="45">
        <v>0</v>
      </c>
      <c r="K300" s="45">
        <v>0</v>
      </c>
      <c r="L300" s="45">
        <v>1</v>
      </c>
      <c r="M300" s="104"/>
      <c r="N300" s="104"/>
      <c r="O300" s="45">
        <v>0</v>
      </c>
      <c r="P300" s="45">
        <v>0</v>
      </c>
      <c r="Q300" s="45">
        <v>0</v>
      </c>
      <c r="R300" s="45">
        <v>1</v>
      </c>
      <c r="S300" s="45">
        <v>0</v>
      </c>
      <c r="T300" s="46">
        <v>0</v>
      </c>
      <c r="U300" s="31">
        <f t="shared" ref="U300:U303" si="268">SUM(I300:T300)</f>
        <v>3</v>
      </c>
      <c r="V300" s="112">
        <f t="shared" si="245"/>
        <v>2</v>
      </c>
      <c r="W300" s="10"/>
    </row>
    <row r="301" spans="2:23" ht="17.100000000000001" customHeight="1" x14ac:dyDescent="0.2">
      <c r="B301" s="156">
        <f>COUNTA(C$19:C301)</f>
        <v>37</v>
      </c>
      <c r="C301" s="158"/>
      <c r="D301" s="147"/>
      <c r="E301" s="92" t="s">
        <v>23</v>
      </c>
      <c r="F301" s="93">
        <v>0.9</v>
      </c>
      <c r="G301" s="109">
        <f>ROUND(1-(F301-0.85),2)</f>
        <v>0.95</v>
      </c>
      <c r="H301" s="29" t="s">
        <v>32</v>
      </c>
      <c r="I301" s="44">
        <f>SUM(I299:I300)</f>
        <v>1</v>
      </c>
      <c r="J301" s="45">
        <f t="shared" ref="J301:T301" si="269">SUM(J299:J300)</f>
        <v>0</v>
      </c>
      <c r="K301" s="45">
        <f t="shared" si="269"/>
        <v>0</v>
      </c>
      <c r="L301" s="45">
        <f t="shared" si="269"/>
        <v>1</v>
      </c>
      <c r="M301" s="45">
        <f t="shared" si="269"/>
        <v>0</v>
      </c>
      <c r="N301" s="45">
        <f t="shared" si="269"/>
        <v>0</v>
      </c>
      <c r="O301" s="45">
        <f t="shared" si="269"/>
        <v>1</v>
      </c>
      <c r="P301" s="45">
        <f t="shared" si="269"/>
        <v>0</v>
      </c>
      <c r="Q301" s="45">
        <f t="shared" si="269"/>
        <v>0</v>
      </c>
      <c r="R301" s="45">
        <f t="shared" si="269"/>
        <v>1</v>
      </c>
      <c r="S301" s="45">
        <f t="shared" si="269"/>
        <v>0</v>
      </c>
      <c r="T301" s="46">
        <f t="shared" si="269"/>
        <v>0</v>
      </c>
      <c r="U301" s="47">
        <f t="shared" si="268"/>
        <v>4</v>
      </c>
      <c r="V301" s="112">
        <f t="shared" si="245"/>
        <v>3</v>
      </c>
      <c r="W301" s="10"/>
    </row>
    <row r="302" spans="2:23" ht="17.100000000000001" customHeight="1" x14ac:dyDescent="0.2">
      <c r="B302" s="156">
        <f>COUNTA(C$19:C302)</f>
        <v>37</v>
      </c>
      <c r="C302" s="158"/>
      <c r="D302" s="147"/>
      <c r="E302" s="149" t="s">
        <v>27</v>
      </c>
      <c r="F302" s="94" t="s">
        <v>25</v>
      </c>
      <c r="G302" s="51"/>
      <c r="H302" s="29" t="s">
        <v>26</v>
      </c>
      <c r="I302" s="98">
        <f>ROUNDDOWN($G302*I299+$G303*I300,2)</f>
        <v>0</v>
      </c>
      <c r="J302" s="40">
        <f t="shared" ref="J302:T302" si="270">ROUNDDOWN($G302*J299+$G303*J300,2)</f>
        <v>0</v>
      </c>
      <c r="K302" s="40">
        <f t="shared" si="270"/>
        <v>0</v>
      </c>
      <c r="L302" s="40">
        <f t="shared" si="270"/>
        <v>0</v>
      </c>
      <c r="M302" s="40">
        <f t="shared" si="270"/>
        <v>0</v>
      </c>
      <c r="N302" s="40">
        <f t="shared" si="270"/>
        <v>0</v>
      </c>
      <c r="O302" s="40">
        <f t="shared" si="270"/>
        <v>0</v>
      </c>
      <c r="P302" s="40">
        <f t="shared" si="270"/>
        <v>0</v>
      </c>
      <c r="Q302" s="40">
        <f t="shared" si="270"/>
        <v>0</v>
      </c>
      <c r="R302" s="40">
        <f t="shared" si="270"/>
        <v>0</v>
      </c>
      <c r="S302" s="40">
        <f t="shared" si="270"/>
        <v>0</v>
      </c>
      <c r="T302" s="99">
        <f t="shared" si="270"/>
        <v>0</v>
      </c>
      <c r="U302" s="32">
        <f t="shared" si="268"/>
        <v>0</v>
      </c>
      <c r="V302" s="112">
        <f t="shared" si="245"/>
        <v>0</v>
      </c>
      <c r="W302" s="10"/>
    </row>
    <row r="303" spans="2:23" ht="17.100000000000001" customHeight="1" x14ac:dyDescent="0.2">
      <c r="B303" s="156">
        <f>COUNTA(C$19:C303)</f>
        <v>37</v>
      </c>
      <c r="C303" s="158"/>
      <c r="D303" s="148"/>
      <c r="E303" s="150"/>
      <c r="F303" s="95" t="s">
        <v>24</v>
      </c>
      <c r="G303" s="52"/>
      <c r="H303" s="33" t="s">
        <v>20</v>
      </c>
      <c r="I303" s="107">
        <f>INT(SUM(I298,I302))</f>
        <v>0</v>
      </c>
      <c r="J303" s="41">
        <f t="shared" ref="J303:T303" si="271">INT(SUM(J298,J302))</f>
        <v>0</v>
      </c>
      <c r="K303" s="41">
        <f t="shared" si="271"/>
        <v>0</v>
      </c>
      <c r="L303" s="41">
        <f t="shared" si="271"/>
        <v>0</v>
      </c>
      <c r="M303" s="41">
        <f t="shared" si="271"/>
        <v>0</v>
      </c>
      <c r="N303" s="41">
        <f t="shared" si="271"/>
        <v>0</v>
      </c>
      <c r="O303" s="41">
        <f t="shared" si="271"/>
        <v>0</v>
      </c>
      <c r="P303" s="41">
        <f t="shared" si="271"/>
        <v>0</v>
      </c>
      <c r="Q303" s="41">
        <f t="shared" si="271"/>
        <v>0</v>
      </c>
      <c r="R303" s="41">
        <f t="shared" si="271"/>
        <v>0</v>
      </c>
      <c r="S303" s="41">
        <f t="shared" si="271"/>
        <v>0</v>
      </c>
      <c r="T303" s="108">
        <f t="shared" si="271"/>
        <v>0</v>
      </c>
      <c r="U303" s="34">
        <f t="shared" si="268"/>
        <v>0</v>
      </c>
      <c r="V303" s="112">
        <f t="shared" si="245"/>
        <v>0</v>
      </c>
      <c r="W303" s="10"/>
    </row>
    <row r="304" spans="2:23" ht="17.100000000000001" customHeight="1" x14ac:dyDescent="0.2">
      <c r="B304" s="156">
        <f>COUNTA(C$19:C304)</f>
        <v>37</v>
      </c>
      <c r="C304" s="160"/>
      <c r="D304" s="157" t="s">
        <v>35</v>
      </c>
      <c r="E304" s="117" t="s">
        <v>41</v>
      </c>
      <c r="F304" s="118"/>
      <c r="G304" s="53"/>
      <c r="H304" s="35" t="s">
        <v>19</v>
      </c>
      <c r="I304" s="36">
        <f t="shared" ref="I304:T304" si="272">$G304</f>
        <v>0</v>
      </c>
      <c r="J304" s="37">
        <f t="shared" si="272"/>
        <v>0</v>
      </c>
      <c r="K304" s="37">
        <f t="shared" si="272"/>
        <v>0</v>
      </c>
      <c r="L304" s="37">
        <f t="shared" si="272"/>
        <v>0</v>
      </c>
      <c r="M304" s="37">
        <f t="shared" si="272"/>
        <v>0</v>
      </c>
      <c r="N304" s="37">
        <f t="shared" si="272"/>
        <v>0</v>
      </c>
      <c r="O304" s="37">
        <f t="shared" si="272"/>
        <v>0</v>
      </c>
      <c r="P304" s="37">
        <f t="shared" si="272"/>
        <v>0</v>
      </c>
      <c r="Q304" s="37">
        <f t="shared" si="272"/>
        <v>0</v>
      </c>
      <c r="R304" s="37">
        <f t="shared" si="272"/>
        <v>0</v>
      </c>
      <c r="S304" s="37">
        <f t="shared" si="272"/>
        <v>0</v>
      </c>
      <c r="T304" s="38">
        <f t="shared" si="272"/>
        <v>0</v>
      </c>
      <c r="U304" s="43">
        <f t="shared" ref="U304:U305" si="273">SUM(I304:T304)</f>
        <v>0</v>
      </c>
      <c r="V304" s="112">
        <f t="shared" si="245"/>
        <v>0</v>
      </c>
      <c r="W304" s="10"/>
    </row>
    <row r="305" spans="2:23" ht="17.100000000000001" customHeight="1" x14ac:dyDescent="0.2">
      <c r="B305" s="156">
        <f>COUNTA(C$19:C305)</f>
        <v>37</v>
      </c>
      <c r="C305" s="160"/>
      <c r="D305" s="158"/>
      <c r="E305" s="119" t="s">
        <v>142</v>
      </c>
      <c r="F305" s="120"/>
      <c r="G305" s="28">
        <v>10</v>
      </c>
      <c r="H305" s="29" t="s">
        <v>32</v>
      </c>
      <c r="I305" s="44">
        <v>91</v>
      </c>
      <c r="J305" s="45">
        <v>89</v>
      </c>
      <c r="K305" s="45">
        <v>98</v>
      </c>
      <c r="L305" s="45">
        <v>91</v>
      </c>
      <c r="M305" s="45">
        <v>116</v>
      </c>
      <c r="N305" s="45">
        <v>106</v>
      </c>
      <c r="O305" s="45">
        <v>94</v>
      </c>
      <c r="P305" s="45">
        <v>82</v>
      </c>
      <c r="Q305" s="45">
        <v>76</v>
      </c>
      <c r="R305" s="45">
        <v>92</v>
      </c>
      <c r="S305" s="45">
        <v>79</v>
      </c>
      <c r="T305" s="46">
        <v>76</v>
      </c>
      <c r="U305" s="47">
        <f t="shared" si="273"/>
        <v>1090</v>
      </c>
      <c r="V305" s="112">
        <f t="shared" si="245"/>
        <v>910</v>
      </c>
      <c r="W305" s="10"/>
    </row>
    <row r="306" spans="2:23" ht="17.100000000000001" customHeight="1" x14ac:dyDescent="0.2">
      <c r="B306" s="156">
        <f>COUNTA(C$19:C306)</f>
        <v>37</v>
      </c>
      <c r="C306" s="160"/>
      <c r="D306" s="158"/>
      <c r="E306" s="121" t="s">
        <v>37</v>
      </c>
      <c r="F306" s="89" t="s">
        <v>38</v>
      </c>
      <c r="G306" s="54"/>
      <c r="H306" s="29" t="s">
        <v>26</v>
      </c>
      <c r="I306" s="98">
        <f t="shared" ref="I306:T306" si="274">ROUNDDOWN(IF(I305&gt;120,IF(I305&gt;300,120*$G306+180*$G307+(I305-300)*$G308,120*$G306+(I305-120)*$G307),I305*$G306),2)</f>
        <v>0</v>
      </c>
      <c r="J306" s="40">
        <f t="shared" si="274"/>
        <v>0</v>
      </c>
      <c r="K306" s="40">
        <f t="shared" si="274"/>
        <v>0</v>
      </c>
      <c r="L306" s="40">
        <f t="shared" si="274"/>
        <v>0</v>
      </c>
      <c r="M306" s="40">
        <f t="shared" si="274"/>
        <v>0</v>
      </c>
      <c r="N306" s="40">
        <f t="shared" si="274"/>
        <v>0</v>
      </c>
      <c r="O306" s="40">
        <f t="shared" si="274"/>
        <v>0</v>
      </c>
      <c r="P306" s="40">
        <f t="shared" si="274"/>
        <v>0</v>
      </c>
      <c r="Q306" s="40">
        <f t="shared" si="274"/>
        <v>0</v>
      </c>
      <c r="R306" s="40">
        <f t="shared" si="274"/>
        <v>0</v>
      </c>
      <c r="S306" s="40">
        <f t="shared" si="274"/>
        <v>0</v>
      </c>
      <c r="T306" s="99">
        <f t="shared" si="274"/>
        <v>0</v>
      </c>
      <c r="U306" s="32">
        <f>SUM(I306:T306)</f>
        <v>0</v>
      </c>
      <c r="V306" s="112">
        <f t="shared" si="245"/>
        <v>0</v>
      </c>
      <c r="W306" s="10"/>
    </row>
    <row r="307" spans="2:23" ht="17.100000000000001" customHeight="1" x14ac:dyDescent="0.2">
      <c r="B307" s="156">
        <f>COUNTA(C$19:C307)</f>
        <v>37</v>
      </c>
      <c r="C307" s="160"/>
      <c r="D307" s="158"/>
      <c r="E307" s="121"/>
      <c r="F307" s="90" t="s">
        <v>39</v>
      </c>
      <c r="G307" s="51"/>
      <c r="H307" s="55" t="s">
        <v>20</v>
      </c>
      <c r="I307" s="44">
        <f>INT(SUM(I304,I306))</f>
        <v>0</v>
      </c>
      <c r="J307" s="56">
        <f>INT(SUM(J304,J306))</f>
        <v>0</v>
      </c>
      <c r="K307" s="56">
        <f t="shared" ref="K307:T307" si="275">INT(SUM(K304,K306))</f>
        <v>0</v>
      </c>
      <c r="L307" s="56">
        <f t="shared" si="275"/>
        <v>0</v>
      </c>
      <c r="M307" s="56">
        <f t="shared" si="275"/>
        <v>0</v>
      </c>
      <c r="N307" s="56">
        <f t="shared" si="275"/>
        <v>0</v>
      </c>
      <c r="O307" s="56">
        <f t="shared" si="275"/>
        <v>0</v>
      </c>
      <c r="P307" s="56">
        <f t="shared" si="275"/>
        <v>0</v>
      </c>
      <c r="Q307" s="56">
        <f t="shared" si="275"/>
        <v>0</v>
      </c>
      <c r="R307" s="56">
        <f t="shared" si="275"/>
        <v>0</v>
      </c>
      <c r="S307" s="56">
        <f t="shared" si="275"/>
        <v>0</v>
      </c>
      <c r="T307" s="100">
        <f t="shared" si="275"/>
        <v>0</v>
      </c>
      <c r="U307" s="57">
        <f t="shared" ref="U307" si="276">SUM(I307:T307)</f>
        <v>0</v>
      </c>
      <c r="V307" s="112">
        <f t="shared" si="245"/>
        <v>0</v>
      </c>
      <c r="W307" s="10"/>
    </row>
    <row r="308" spans="2:23" ht="17.100000000000001" customHeight="1" x14ac:dyDescent="0.2">
      <c r="B308" s="152">
        <f>COUNTA(C$19:C308)</f>
        <v>37</v>
      </c>
      <c r="C308" s="161"/>
      <c r="D308" s="159"/>
      <c r="E308" s="122"/>
      <c r="F308" s="91" t="s">
        <v>40</v>
      </c>
      <c r="G308" s="52"/>
      <c r="H308" s="58"/>
      <c r="I308" s="101"/>
      <c r="J308" s="59"/>
      <c r="K308" s="59"/>
      <c r="L308" s="59"/>
      <c r="M308" s="59"/>
      <c r="N308" s="59"/>
      <c r="O308" s="59"/>
      <c r="P308" s="59"/>
      <c r="Q308" s="59"/>
      <c r="R308" s="59"/>
      <c r="S308" s="59"/>
      <c r="T308" s="102"/>
      <c r="U308" s="60"/>
      <c r="V308" s="112">
        <f t="shared" si="245"/>
        <v>0</v>
      </c>
      <c r="W308" s="10"/>
    </row>
    <row r="309" spans="2:23" ht="17.100000000000001" customHeight="1" x14ac:dyDescent="0.2">
      <c r="B309" s="151">
        <f>COUNTA(C$19:C309)</f>
        <v>38</v>
      </c>
      <c r="C309" s="157" t="s">
        <v>75</v>
      </c>
      <c r="D309" s="146" t="s">
        <v>33</v>
      </c>
      <c r="E309" s="117" t="s">
        <v>21</v>
      </c>
      <c r="F309" s="118"/>
      <c r="G309" s="53"/>
      <c r="H309" s="35" t="s">
        <v>19</v>
      </c>
      <c r="I309" s="36">
        <f>ROUNDDOWN($G309*$G311*$G312,2)</f>
        <v>0</v>
      </c>
      <c r="J309" s="37">
        <f t="shared" ref="J309:T309" si="277">ROUNDDOWN($G309*$G311*$G312,2)</f>
        <v>0</v>
      </c>
      <c r="K309" s="37">
        <f t="shared" si="277"/>
        <v>0</v>
      </c>
      <c r="L309" s="37">
        <f t="shared" si="277"/>
        <v>0</v>
      </c>
      <c r="M309" s="37">
        <f t="shared" si="277"/>
        <v>0</v>
      </c>
      <c r="N309" s="37">
        <f t="shared" si="277"/>
        <v>0</v>
      </c>
      <c r="O309" s="37">
        <f t="shared" si="277"/>
        <v>0</v>
      </c>
      <c r="P309" s="37">
        <f t="shared" si="277"/>
        <v>0</v>
      </c>
      <c r="Q309" s="37">
        <f t="shared" si="277"/>
        <v>0</v>
      </c>
      <c r="R309" s="37">
        <f t="shared" si="277"/>
        <v>0</v>
      </c>
      <c r="S309" s="37">
        <f t="shared" si="277"/>
        <v>0</v>
      </c>
      <c r="T309" s="38">
        <f t="shared" si="277"/>
        <v>0</v>
      </c>
      <c r="U309" s="43">
        <f t="shared" ref="U309:U310" si="278">SUM(I309:T309)</f>
        <v>0</v>
      </c>
      <c r="V309" s="112">
        <f t="shared" si="245"/>
        <v>0</v>
      </c>
      <c r="W309" s="10"/>
    </row>
    <row r="310" spans="2:23" ht="17.100000000000001" customHeight="1" x14ac:dyDescent="0.2">
      <c r="B310" s="156">
        <f>COUNTA(C$19:C310)</f>
        <v>38</v>
      </c>
      <c r="C310" s="158"/>
      <c r="D310" s="147"/>
      <c r="E310" s="92" t="s">
        <v>34</v>
      </c>
      <c r="F310" s="48"/>
      <c r="G310" s="49">
        <v>0</v>
      </c>
      <c r="H310" s="29" t="s">
        <v>30</v>
      </c>
      <c r="I310" s="103"/>
      <c r="J310" s="104"/>
      <c r="K310" s="105"/>
      <c r="L310" s="39">
        <v>195</v>
      </c>
      <c r="M310" s="45">
        <v>451</v>
      </c>
      <c r="N310" s="45">
        <v>396</v>
      </c>
      <c r="O310" s="39">
        <v>241</v>
      </c>
      <c r="P310" s="105"/>
      <c r="Q310" s="105"/>
      <c r="R310" s="105"/>
      <c r="S310" s="105"/>
      <c r="T310" s="106"/>
      <c r="U310" s="31">
        <f t="shared" si="278"/>
        <v>1283</v>
      </c>
      <c r="V310" s="112">
        <f t="shared" si="245"/>
        <v>1283</v>
      </c>
      <c r="W310" s="10"/>
    </row>
    <row r="311" spans="2:23" ht="17.100000000000001" customHeight="1" x14ac:dyDescent="0.2">
      <c r="B311" s="156">
        <f>COUNTA(C$19:C311)</f>
        <v>38</v>
      </c>
      <c r="C311" s="158"/>
      <c r="D311" s="147"/>
      <c r="E311" s="119" t="s">
        <v>22</v>
      </c>
      <c r="F311" s="120"/>
      <c r="G311" s="28">
        <v>9</v>
      </c>
      <c r="H311" s="29" t="s">
        <v>31</v>
      </c>
      <c r="I311" s="44">
        <v>457</v>
      </c>
      <c r="J311" s="45">
        <v>445</v>
      </c>
      <c r="K311" s="45">
        <v>451</v>
      </c>
      <c r="L311" s="45">
        <v>214</v>
      </c>
      <c r="M311" s="104"/>
      <c r="N311" s="104"/>
      <c r="O311" s="45">
        <v>206</v>
      </c>
      <c r="P311" s="45">
        <v>332</v>
      </c>
      <c r="Q311" s="45">
        <v>333</v>
      </c>
      <c r="R311" s="45">
        <v>415</v>
      </c>
      <c r="S311" s="45">
        <v>361</v>
      </c>
      <c r="T311" s="46">
        <v>371</v>
      </c>
      <c r="U311" s="31">
        <f t="shared" ref="U311:U314" si="279">SUM(I311:T311)</f>
        <v>3585</v>
      </c>
      <c r="V311" s="112">
        <f t="shared" si="245"/>
        <v>2683</v>
      </c>
      <c r="W311" s="10"/>
    </row>
    <row r="312" spans="2:23" ht="17.100000000000001" customHeight="1" x14ac:dyDescent="0.2">
      <c r="B312" s="156">
        <f>COUNTA(C$19:C312)</f>
        <v>38</v>
      </c>
      <c r="C312" s="158"/>
      <c r="D312" s="147"/>
      <c r="E312" s="92" t="s">
        <v>23</v>
      </c>
      <c r="F312" s="93">
        <v>0.9</v>
      </c>
      <c r="G312" s="109">
        <f>ROUND(1-(F312-0.85),2)</f>
        <v>0.95</v>
      </c>
      <c r="H312" s="29" t="s">
        <v>32</v>
      </c>
      <c r="I312" s="44">
        <f>SUM(I310:I311)</f>
        <v>457</v>
      </c>
      <c r="J312" s="45">
        <f t="shared" ref="J312:T312" si="280">SUM(J310:J311)</f>
        <v>445</v>
      </c>
      <c r="K312" s="45">
        <f t="shared" si="280"/>
        <v>451</v>
      </c>
      <c r="L312" s="45">
        <f t="shared" si="280"/>
        <v>409</v>
      </c>
      <c r="M312" s="45">
        <f t="shared" si="280"/>
        <v>451</v>
      </c>
      <c r="N312" s="45">
        <f t="shared" si="280"/>
        <v>396</v>
      </c>
      <c r="O312" s="45">
        <f t="shared" si="280"/>
        <v>447</v>
      </c>
      <c r="P312" s="45">
        <f t="shared" si="280"/>
        <v>332</v>
      </c>
      <c r="Q312" s="45">
        <f t="shared" si="280"/>
        <v>333</v>
      </c>
      <c r="R312" s="45">
        <f t="shared" si="280"/>
        <v>415</v>
      </c>
      <c r="S312" s="45">
        <f t="shared" si="280"/>
        <v>361</v>
      </c>
      <c r="T312" s="46">
        <f t="shared" si="280"/>
        <v>371</v>
      </c>
      <c r="U312" s="47">
        <f t="shared" si="279"/>
        <v>4868</v>
      </c>
      <c r="V312" s="112">
        <f t="shared" si="245"/>
        <v>3966</v>
      </c>
      <c r="W312" s="10"/>
    </row>
    <row r="313" spans="2:23" ht="17.100000000000001" customHeight="1" x14ac:dyDescent="0.2">
      <c r="B313" s="156">
        <f>COUNTA(C$19:C313)</f>
        <v>38</v>
      </c>
      <c r="C313" s="158"/>
      <c r="D313" s="147"/>
      <c r="E313" s="149" t="s">
        <v>27</v>
      </c>
      <c r="F313" s="94" t="s">
        <v>25</v>
      </c>
      <c r="G313" s="51"/>
      <c r="H313" s="29" t="s">
        <v>26</v>
      </c>
      <c r="I313" s="98">
        <f>ROUNDDOWN($G313*I310+$G314*I311,2)</f>
        <v>0</v>
      </c>
      <c r="J313" s="40">
        <f t="shared" ref="J313:T313" si="281">ROUNDDOWN($G313*J310+$G314*J311,2)</f>
        <v>0</v>
      </c>
      <c r="K313" s="40">
        <f t="shared" si="281"/>
        <v>0</v>
      </c>
      <c r="L313" s="40">
        <f t="shared" si="281"/>
        <v>0</v>
      </c>
      <c r="M313" s="40">
        <f t="shared" si="281"/>
        <v>0</v>
      </c>
      <c r="N313" s="40">
        <f t="shared" si="281"/>
        <v>0</v>
      </c>
      <c r="O313" s="40">
        <f t="shared" si="281"/>
        <v>0</v>
      </c>
      <c r="P313" s="40">
        <f t="shared" si="281"/>
        <v>0</v>
      </c>
      <c r="Q313" s="40">
        <f t="shared" si="281"/>
        <v>0</v>
      </c>
      <c r="R313" s="40">
        <f t="shared" si="281"/>
        <v>0</v>
      </c>
      <c r="S313" s="40">
        <f t="shared" si="281"/>
        <v>0</v>
      </c>
      <c r="T313" s="99">
        <f t="shared" si="281"/>
        <v>0</v>
      </c>
      <c r="U313" s="32">
        <f t="shared" si="279"/>
        <v>0</v>
      </c>
      <c r="V313" s="112">
        <f t="shared" si="245"/>
        <v>0</v>
      </c>
      <c r="W313" s="10"/>
    </row>
    <row r="314" spans="2:23" ht="17.100000000000001" customHeight="1" x14ac:dyDescent="0.2">
      <c r="B314" s="156">
        <f>COUNTA(C$19:C314)</f>
        <v>38</v>
      </c>
      <c r="C314" s="158"/>
      <c r="D314" s="148"/>
      <c r="E314" s="150"/>
      <c r="F314" s="95" t="s">
        <v>24</v>
      </c>
      <c r="G314" s="52"/>
      <c r="H314" s="33" t="s">
        <v>20</v>
      </c>
      <c r="I314" s="107">
        <f>INT(SUM(I309,I313))</f>
        <v>0</v>
      </c>
      <c r="J314" s="41">
        <f t="shared" ref="J314:T314" si="282">INT(SUM(J309,J313))</f>
        <v>0</v>
      </c>
      <c r="K314" s="41">
        <f t="shared" si="282"/>
        <v>0</v>
      </c>
      <c r="L314" s="41">
        <f t="shared" si="282"/>
        <v>0</v>
      </c>
      <c r="M314" s="41">
        <f t="shared" si="282"/>
        <v>0</v>
      </c>
      <c r="N314" s="41">
        <f t="shared" si="282"/>
        <v>0</v>
      </c>
      <c r="O314" s="41">
        <f t="shared" si="282"/>
        <v>0</v>
      </c>
      <c r="P314" s="41">
        <f t="shared" si="282"/>
        <v>0</v>
      </c>
      <c r="Q314" s="41">
        <f t="shared" si="282"/>
        <v>0</v>
      </c>
      <c r="R314" s="41">
        <f t="shared" si="282"/>
        <v>0</v>
      </c>
      <c r="S314" s="41">
        <f t="shared" si="282"/>
        <v>0</v>
      </c>
      <c r="T314" s="108">
        <f t="shared" si="282"/>
        <v>0</v>
      </c>
      <c r="U314" s="34">
        <f t="shared" si="279"/>
        <v>0</v>
      </c>
      <c r="V314" s="112">
        <f t="shared" si="245"/>
        <v>0</v>
      </c>
      <c r="W314" s="10"/>
    </row>
    <row r="315" spans="2:23" ht="17.100000000000001" customHeight="1" x14ac:dyDescent="0.2">
      <c r="B315" s="156">
        <f>COUNTA(C$19:C315)</f>
        <v>38</v>
      </c>
      <c r="C315" s="160"/>
      <c r="D315" s="157" t="s">
        <v>35</v>
      </c>
      <c r="E315" s="117" t="s">
        <v>41</v>
      </c>
      <c r="F315" s="118"/>
      <c r="G315" s="53"/>
      <c r="H315" s="35" t="s">
        <v>19</v>
      </c>
      <c r="I315" s="36">
        <f t="shared" ref="I315:T315" si="283">$G315</f>
        <v>0</v>
      </c>
      <c r="J315" s="37">
        <f t="shared" si="283"/>
        <v>0</v>
      </c>
      <c r="K315" s="37">
        <f t="shared" si="283"/>
        <v>0</v>
      </c>
      <c r="L315" s="37">
        <f t="shared" si="283"/>
        <v>0</v>
      </c>
      <c r="M315" s="37">
        <f t="shared" si="283"/>
        <v>0</v>
      </c>
      <c r="N315" s="37">
        <f t="shared" si="283"/>
        <v>0</v>
      </c>
      <c r="O315" s="37">
        <f t="shared" si="283"/>
        <v>0</v>
      </c>
      <c r="P315" s="37">
        <f t="shared" si="283"/>
        <v>0</v>
      </c>
      <c r="Q315" s="37">
        <f t="shared" si="283"/>
        <v>0</v>
      </c>
      <c r="R315" s="37">
        <f t="shared" si="283"/>
        <v>0</v>
      </c>
      <c r="S315" s="37">
        <f t="shared" si="283"/>
        <v>0</v>
      </c>
      <c r="T315" s="38">
        <f t="shared" si="283"/>
        <v>0</v>
      </c>
      <c r="U315" s="43">
        <f t="shared" ref="U315:U316" si="284">SUM(I315:T315)</f>
        <v>0</v>
      </c>
      <c r="V315" s="112">
        <f t="shared" si="245"/>
        <v>0</v>
      </c>
      <c r="W315" s="10"/>
    </row>
    <row r="316" spans="2:23" ht="17.100000000000001" customHeight="1" x14ac:dyDescent="0.2">
      <c r="B316" s="156">
        <f>COUNTA(C$19:C316)</f>
        <v>38</v>
      </c>
      <c r="C316" s="160"/>
      <c r="D316" s="158"/>
      <c r="E316" s="119" t="s">
        <v>142</v>
      </c>
      <c r="F316" s="120"/>
      <c r="G316" s="28">
        <v>15</v>
      </c>
      <c r="H316" s="29" t="s">
        <v>32</v>
      </c>
      <c r="I316" s="44">
        <v>5</v>
      </c>
      <c r="J316" s="45">
        <v>4</v>
      </c>
      <c r="K316" s="45">
        <v>4</v>
      </c>
      <c r="L316" s="45">
        <v>4</v>
      </c>
      <c r="M316" s="45">
        <v>7</v>
      </c>
      <c r="N316" s="45">
        <v>9</v>
      </c>
      <c r="O316" s="45">
        <v>4</v>
      </c>
      <c r="P316" s="45">
        <v>4</v>
      </c>
      <c r="Q316" s="45">
        <v>7</v>
      </c>
      <c r="R316" s="45">
        <v>37</v>
      </c>
      <c r="S316" s="45">
        <v>39</v>
      </c>
      <c r="T316" s="46">
        <v>25</v>
      </c>
      <c r="U316" s="47">
        <f t="shared" si="284"/>
        <v>149</v>
      </c>
      <c r="V316" s="112">
        <f t="shared" si="245"/>
        <v>140</v>
      </c>
      <c r="W316" s="10"/>
    </row>
    <row r="317" spans="2:23" ht="17.100000000000001" customHeight="1" x14ac:dyDescent="0.2">
      <c r="B317" s="156">
        <f>COUNTA(C$19:C317)</f>
        <v>38</v>
      </c>
      <c r="C317" s="160"/>
      <c r="D317" s="158"/>
      <c r="E317" s="121" t="s">
        <v>37</v>
      </c>
      <c r="F317" s="89" t="s">
        <v>38</v>
      </c>
      <c r="G317" s="54"/>
      <c r="H317" s="29" t="s">
        <v>26</v>
      </c>
      <c r="I317" s="98">
        <f t="shared" ref="I317:T317" si="285">ROUNDDOWN(IF(I316&gt;120,IF(I316&gt;300,120*$G317+180*$G318+(I316-300)*$G319,120*$G317+(I316-120)*$G318),I316*$G317),2)</f>
        <v>0</v>
      </c>
      <c r="J317" s="40">
        <f t="shared" si="285"/>
        <v>0</v>
      </c>
      <c r="K317" s="40">
        <f t="shared" si="285"/>
        <v>0</v>
      </c>
      <c r="L317" s="40">
        <f t="shared" si="285"/>
        <v>0</v>
      </c>
      <c r="M317" s="40">
        <f t="shared" si="285"/>
        <v>0</v>
      </c>
      <c r="N317" s="40">
        <f t="shared" si="285"/>
        <v>0</v>
      </c>
      <c r="O317" s="40">
        <f t="shared" si="285"/>
        <v>0</v>
      </c>
      <c r="P317" s="40">
        <f t="shared" si="285"/>
        <v>0</v>
      </c>
      <c r="Q317" s="40">
        <f t="shared" si="285"/>
        <v>0</v>
      </c>
      <c r="R317" s="40">
        <f t="shared" si="285"/>
        <v>0</v>
      </c>
      <c r="S317" s="40">
        <f t="shared" si="285"/>
        <v>0</v>
      </c>
      <c r="T317" s="99">
        <f t="shared" si="285"/>
        <v>0</v>
      </c>
      <c r="U317" s="32">
        <f>SUM(I317:T317)</f>
        <v>0</v>
      </c>
      <c r="V317" s="112">
        <f t="shared" si="245"/>
        <v>0</v>
      </c>
      <c r="W317" s="10"/>
    </row>
    <row r="318" spans="2:23" ht="17.100000000000001" customHeight="1" x14ac:dyDescent="0.2">
      <c r="B318" s="156">
        <f>COUNTA(C$19:C318)</f>
        <v>38</v>
      </c>
      <c r="C318" s="160"/>
      <c r="D318" s="158"/>
      <c r="E318" s="121"/>
      <c r="F318" s="90" t="s">
        <v>39</v>
      </c>
      <c r="G318" s="51"/>
      <c r="H318" s="55" t="s">
        <v>20</v>
      </c>
      <c r="I318" s="44">
        <f>INT(SUM(I315,I317))</f>
        <v>0</v>
      </c>
      <c r="J318" s="56">
        <f>INT(SUM(J315,J317))</f>
        <v>0</v>
      </c>
      <c r="K318" s="56">
        <f t="shared" ref="K318:T318" si="286">INT(SUM(K315,K317))</f>
        <v>0</v>
      </c>
      <c r="L318" s="56">
        <f t="shared" si="286"/>
        <v>0</v>
      </c>
      <c r="M318" s="56">
        <f t="shared" si="286"/>
        <v>0</v>
      </c>
      <c r="N318" s="56">
        <f t="shared" si="286"/>
        <v>0</v>
      </c>
      <c r="O318" s="56">
        <f t="shared" si="286"/>
        <v>0</v>
      </c>
      <c r="P318" s="56">
        <f t="shared" si="286"/>
        <v>0</v>
      </c>
      <c r="Q318" s="56">
        <f t="shared" si="286"/>
        <v>0</v>
      </c>
      <c r="R318" s="56">
        <f t="shared" si="286"/>
        <v>0</v>
      </c>
      <c r="S318" s="56">
        <f t="shared" si="286"/>
        <v>0</v>
      </c>
      <c r="T318" s="100">
        <f t="shared" si="286"/>
        <v>0</v>
      </c>
      <c r="U318" s="57">
        <f t="shared" ref="U318" si="287">SUM(I318:T318)</f>
        <v>0</v>
      </c>
      <c r="V318" s="112">
        <f t="shared" si="245"/>
        <v>0</v>
      </c>
      <c r="W318" s="10"/>
    </row>
    <row r="319" spans="2:23" ht="17.100000000000001" customHeight="1" x14ac:dyDescent="0.2">
      <c r="B319" s="152">
        <f>COUNTA(C$19:C319)</f>
        <v>38</v>
      </c>
      <c r="C319" s="161"/>
      <c r="D319" s="159"/>
      <c r="E319" s="122"/>
      <c r="F319" s="91" t="s">
        <v>40</v>
      </c>
      <c r="G319" s="52"/>
      <c r="H319" s="58"/>
      <c r="I319" s="101"/>
      <c r="J319" s="59"/>
      <c r="K319" s="59"/>
      <c r="L319" s="59"/>
      <c r="M319" s="59"/>
      <c r="N319" s="59"/>
      <c r="O319" s="59"/>
      <c r="P319" s="59"/>
      <c r="Q319" s="59"/>
      <c r="R319" s="59"/>
      <c r="S319" s="59"/>
      <c r="T319" s="102"/>
      <c r="U319" s="60"/>
      <c r="V319" s="112">
        <f t="shared" si="245"/>
        <v>0</v>
      </c>
      <c r="W319" s="10"/>
    </row>
    <row r="320" spans="2:23" ht="17.100000000000001" customHeight="1" x14ac:dyDescent="0.2">
      <c r="B320" s="151">
        <f>COUNTA(C$19:C320)</f>
        <v>39</v>
      </c>
      <c r="C320" s="157" t="s">
        <v>76</v>
      </c>
      <c r="D320" s="146" t="s">
        <v>33</v>
      </c>
      <c r="E320" s="117" t="s">
        <v>21</v>
      </c>
      <c r="F320" s="118"/>
      <c r="G320" s="53"/>
      <c r="H320" s="35" t="s">
        <v>19</v>
      </c>
      <c r="I320" s="36">
        <f>ROUNDDOWN($G320*$G322*$G323,2)</f>
        <v>0</v>
      </c>
      <c r="J320" s="37">
        <f t="shared" ref="J320:T320" si="288">ROUNDDOWN($G320*$G322*$G323,2)</f>
        <v>0</v>
      </c>
      <c r="K320" s="37">
        <f t="shared" si="288"/>
        <v>0</v>
      </c>
      <c r="L320" s="37">
        <f t="shared" si="288"/>
        <v>0</v>
      </c>
      <c r="M320" s="37">
        <f t="shared" si="288"/>
        <v>0</v>
      </c>
      <c r="N320" s="37">
        <f t="shared" si="288"/>
        <v>0</v>
      </c>
      <c r="O320" s="37">
        <f t="shared" si="288"/>
        <v>0</v>
      </c>
      <c r="P320" s="37">
        <f t="shared" si="288"/>
        <v>0</v>
      </c>
      <c r="Q320" s="37">
        <f t="shared" si="288"/>
        <v>0</v>
      </c>
      <c r="R320" s="37">
        <f t="shared" si="288"/>
        <v>0</v>
      </c>
      <c r="S320" s="37">
        <f t="shared" si="288"/>
        <v>0</v>
      </c>
      <c r="T320" s="38">
        <f t="shared" si="288"/>
        <v>0</v>
      </c>
      <c r="U320" s="43">
        <f t="shared" ref="U320:U321" si="289">SUM(I320:T320)</f>
        <v>0</v>
      </c>
      <c r="V320" s="112">
        <f t="shared" si="245"/>
        <v>0</v>
      </c>
      <c r="W320" s="10"/>
    </row>
    <row r="321" spans="2:23" ht="17.100000000000001" customHeight="1" x14ac:dyDescent="0.2">
      <c r="B321" s="156">
        <f>COUNTA(C$19:C321)</f>
        <v>39</v>
      </c>
      <c r="C321" s="158"/>
      <c r="D321" s="147"/>
      <c r="E321" s="92" t="s">
        <v>34</v>
      </c>
      <c r="F321" s="48"/>
      <c r="G321" s="49">
        <v>0</v>
      </c>
      <c r="H321" s="29" t="s">
        <v>30</v>
      </c>
      <c r="I321" s="103"/>
      <c r="J321" s="104"/>
      <c r="K321" s="105"/>
      <c r="L321" s="39">
        <v>86</v>
      </c>
      <c r="M321" s="45">
        <v>219</v>
      </c>
      <c r="N321" s="45">
        <v>194</v>
      </c>
      <c r="O321" s="39">
        <v>108</v>
      </c>
      <c r="P321" s="105"/>
      <c r="Q321" s="105"/>
      <c r="R321" s="105"/>
      <c r="S321" s="105"/>
      <c r="T321" s="106"/>
      <c r="U321" s="31">
        <f t="shared" si="289"/>
        <v>607</v>
      </c>
      <c r="V321" s="112">
        <f t="shared" si="245"/>
        <v>607</v>
      </c>
      <c r="W321" s="10"/>
    </row>
    <row r="322" spans="2:23" ht="17.100000000000001" customHeight="1" x14ac:dyDescent="0.2">
      <c r="B322" s="156">
        <f>COUNTA(C$19:C322)</f>
        <v>39</v>
      </c>
      <c r="C322" s="158"/>
      <c r="D322" s="147"/>
      <c r="E322" s="119" t="s">
        <v>22</v>
      </c>
      <c r="F322" s="120"/>
      <c r="G322" s="28">
        <v>9</v>
      </c>
      <c r="H322" s="29" t="s">
        <v>31</v>
      </c>
      <c r="I322" s="44">
        <v>199</v>
      </c>
      <c r="J322" s="45">
        <v>199</v>
      </c>
      <c r="K322" s="45">
        <v>197</v>
      </c>
      <c r="L322" s="45">
        <v>92</v>
      </c>
      <c r="M322" s="104"/>
      <c r="N322" s="104"/>
      <c r="O322" s="45">
        <v>85</v>
      </c>
      <c r="P322" s="45">
        <v>191</v>
      </c>
      <c r="Q322" s="45">
        <v>176</v>
      </c>
      <c r="R322" s="45">
        <v>217</v>
      </c>
      <c r="S322" s="45">
        <v>174</v>
      </c>
      <c r="T322" s="46">
        <v>169</v>
      </c>
      <c r="U322" s="31">
        <f t="shared" ref="U322:U325" si="290">SUM(I322:T322)</f>
        <v>1699</v>
      </c>
      <c r="V322" s="112">
        <f t="shared" si="245"/>
        <v>1301</v>
      </c>
      <c r="W322" s="10"/>
    </row>
    <row r="323" spans="2:23" ht="17.100000000000001" customHeight="1" x14ac:dyDescent="0.2">
      <c r="B323" s="156">
        <f>COUNTA(C$19:C323)</f>
        <v>39</v>
      </c>
      <c r="C323" s="158"/>
      <c r="D323" s="147"/>
      <c r="E323" s="92" t="s">
        <v>23</v>
      </c>
      <c r="F323" s="93">
        <v>0.9</v>
      </c>
      <c r="G323" s="109">
        <f>ROUND(1-(F323-0.85),2)</f>
        <v>0.95</v>
      </c>
      <c r="H323" s="29" t="s">
        <v>32</v>
      </c>
      <c r="I323" s="44">
        <f>SUM(I321:I322)</f>
        <v>199</v>
      </c>
      <c r="J323" s="45">
        <f t="shared" ref="J323:T323" si="291">SUM(J321:J322)</f>
        <v>199</v>
      </c>
      <c r="K323" s="45">
        <f t="shared" si="291"/>
        <v>197</v>
      </c>
      <c r="L323" s="45">
        <f t="shared" si="291"/>
        <v>178</v>
      </c>
      <c r="M323" s="45">
        <f t="shared" si="291"/>
        <v>219</v>
      </c>
      <c r="N323" s="45">
        <f t="shared" si="291"/>
        <v>194</v>
      </c>
      <c r="O323" s="45">
        <f t="shared" si="291"/>
        <v>193</v>
      </c>
      <c r="P323" s="45">
        <f t="shared" si="291"/>
        <v>191</v>
      </c>
      <c r="Q323" s="45">
        <f t="shared" si="291"/>
        <v>176</v>
      </c>
      <c r="R323" s="45">
        <f t="shared" si="291"/>
        <v>217</v>
      </c>
      <c r="S323" s="45">
        <f t="shared" si="291"/>
        <v>174</v>
      </c>
      <c r="T323" s="46">
        <f t="shared" si="291"/>
        <v>169</v>
      </c>
      <c r="U323" s="47">
        <f t="shared" si="290"/>
        <v>2306</v>
      </c>
      <c r="V323" s="112">
        <f t="shared" si="245"/>
        <v>1908</v>
      </c>
      <c r="W323" s="10"/>
    </row>
    <row r="324" spans="2:23" ht="17.100000000000001" customHeight="1" x14ac:dyDescent="0.2">
      <c r="B324" s="156">
        <f>COUNTA(C$19:C324)</f>
        <v>39</v>
      </c>
      <c r="C324" s="158"/>
      <c r="D324" s="147"/>
      <c r="E324" s="149" t="s">
        <v>27</v>
      </c>
      <c r="F324" s="94" t="s">
        <v>25</v>
      </c>
      <c r="G324" s="51"/>
      <c r="H324" s="29" t="s">
        <v>26</v>
      </c>
      <c r="I324" s="98">
        <f>ROUNDDOWN($G324*I321+$G325*I322,2)</f>
        <v>0</v>
      </c>
      <c r="J324" s="40">
        <f t="shared" ref="J324:T324" si="292">ROUNDDOWN($G324*J321+$G325*J322,2)</f>
        <v>0</v>
      </c>
      <c r="K324" s="40">
        <f t="shared" si="292"/>
        <v>0</v>
      </c>
      <c r="L324" s="40">
        <f t="shared" si="292"/>
        <v>0</v>
      </c>
      <c r="M324" s="40">
        <f t="shared" si="292"/>
        <v>0</v>
      </c>
      <c r="N324" s="40">
        <f t="shared" si="292"/>
        <v>0</v>
      </c>
      <c r="O324" s="40">
        <f t="shared" si="292"/>
        <v>0</v>
      </c>
      <c r="P324" s="40">
        <f t="shared" si="292"/>
        <v>0</v>
      </c>
      <c r="Q324" s="40">
        <f t="shared" si="292"/>
        <v>0</v>
      </c>
      <c r="R324" s="40">
        <f t="shared" si="292"/>
        <v>0</v>
      </c>
      <c r="S324" s="40">
        <f t="shared" si="292"/>
        <v>0</v>
      </c>
      <c r="T324" s="99">
        <f t="shared" si="292"/>
        <v>0</v>
      </c>
      <c r="U324" s="32">
        <f t="shared" si="290"/>
        <v>0</v>
      </c>
      <c r="V324" s="112">
        <f t="shared" si="245"/>
        <v>0</v>
      </c>
      <c r="W324" s="10"/>
    </row>
    <row r="325" spans="2:23" ht="17.100000000000001" customHeight="1" x14ac:dyDescent="0.2">
      <c r="B325" s="156">
        <f>COUNTA(C$19:C325)</f>
        <v>39</v>
      </c>
      <c r="C325" s="158"/>
      <c r="D325" s="148"/>
      <c r="E325" s="150"/>
      <c r="F325" s="95" t="s">
        <v>24</v>
      </c>
      <c r="G325" s="52"/>
      <c r="H325" s="33" t="s">
        <v>20</v>
      </c>
      <c r="I325" s="107">
        <f>INT(SUM(I320,I324))</f>
        <v>0</v>
      </c>
      <c r="J325" s="41">
        <f t="shared" ref="J325:T325" si="293">INT(SUM(J320,J324))</f>
        <v>0</v>
      </c>
      <c r="K325" s="41">
        <f t="shared" si="293"/>
        <v>0</v>
      </c>
      <c r="L325" s="41">
        <f t="shared" si="293"/>
        <v>0</v>
      </c>
      <c r="M325" s="41">
        <f t="shared" si="293"/>
        <v>0</v>
      </c>
      <c r="N325" s="41">
        <f t="shared" si="293"/>
        <v>0</v>
      </c>
      <c r="O325" s="41">
        <f t="shared" si="293"/>
        <v>0</v>
      </c>
      <c r="P325" s="41">
        <f t="shared" si="293"/>
        <v>0</v>
      </c>
      <c r="Q325" s="41">
        <f t="shared" si="293"/>
        <v>0</v>
      </c>
      <c r="R325" s="41">
        <f t="shared" si="293"/>
        <v>0</v>
      </c>
      <c r="S325" s="41">
        <f t="shared" si="293"/>
        <v>0</v>
      </c>
      <c r="T325" s="108">
        <f t="shared" si="293"/>
        <v>0</v>
      </c>
      <c r="U325" s="34">
        <f t="shared" si="290"/>
        <v>0</v>
      </c>
      <c r="V325" s="112">
        <f t="shared" si="245"/>
        <v>0</v>
      </c>
      <c r="W325" s="10"/>
    </row>
    <row r="326" spans="2:23" ht="17.100000000000001" customHeight="1" x14ac:dyDescent="0.2">
      <c r="B326" s="156">
        <f>COUNTA(C$19:C326)</f>
        <v>39</v>
      </c>
      <c r="C326" s="160"/>
      <c r="D326" s="157" t="s">
        <v>35</v>
      </c>
      <c r="E326" s="117" t="s">
        <v>41</v>
      </c>
      <c r="F326" s="118"/>
      <c r="G326" s="53"/>
      <c r="H326" s="35" t="s">
        <v>19</v>
      </c>
      <c r="I326" s="36">
        <f t="shared" ref="I326:T326" si="294">$G326</f>
        <v>0</v>
      </c>
      <c r="J326" s="37">
        <f t="shared" si="294"/>
        <v>0</v>
      </c>
      <c r="K326" s="37">
        <f t="shared" si="294"/>
        <v>0</v>
      </c>
      <c r="L326" s="37">
        <f t="shared" si="294"/>
        <v>0</v>
      </c>
      <c r="M326" s="37">
        <f t="shared" si="294"/>
        <v>0</v>
      </c>
      <c r="N326" s="37">
        <f t="shared" si="294"/>
        <v>0</v>
      </c>
      <c r="O326" s="37">
        <f t="shared" si="294"/>
        <v>0</v>
      </c>
      <c r="P326" s="37">
        <f t="shared" si="294"/>
        <v>0</v>
      </c>
      <c r="Q326" s="37">
        <f t="shared" si="294"/>
        <v>0</v>
      </c>
      <c r="R326" s="37">
        <f t="shared" si="294"/>
        <v>0</v>
      </c>
      <c r="S326" s="37">
        <f t="shared" si="294"/>
        <v>0</v>
      </c>
      <c r="T326" s="38">
        <f t="shared" si="294"/>
        <v>0</v>
      </c>
      <c r="U326" s="43">
        <f t="shared" ref="U326:U327" si="295">SUM(I326:T326)</f>
        <v>0</v>
      </c>
      <c r="V326" s="112">
        <f t="shared" si="245"/>
        <v>0</v>
      </c>
      <c r="W326" s="10"/>
    </row>
    <row r="327" spans="2:23" ht="17.100000000000001" customHeight="1" x14ac:dyDescent="0.2">
      <c r="B327" s="156">
        <f>COUNTA(C$19:C327)</f>
        <v>39</v>
      </c>
      <c r="C327" s="160"/>
      <c r="D327" s="158"/>
      <c r="E327" s="119" t="s">
        <v>142</v>
      </c>
      <c r="F327" s="120"/>
      <c r="G327" s="28">
        <v>30</v>
      </c>
      <c r="H327" s="29" t="s">
        <v>32</v>
      </c>
      <c r="I327" s="44">
        <v>0</v>
      </c>
      <c r="J327" s="45">
        <v>0</v>
      </c>
      <c r="K327" s="45">
        <v>0</v>
      </c>
      <c r="L327" s="45">
        <v>0</v>
      </c>
      <c r="M327" s="45">
        <v>10</v>
      </c>
      <c r="N327" s="45">
        <v>24</v>
      </c>
      <c r="O327" s="45">
        <v>3</v>
      </c>
      <c r="P327" s="45">
        <v>0</v>
      </c>
      <c r="Q327" s="45">
        <v>0</v>
      </c>
      <c r="R327" s="45">
        <v>0</v>
      </c>
      <c r="S327" s="45">
        <v>0</v>
      </c>
      <c r="T327" s="46">
        <v>0</v>
      </c>
      <c r="U327" s="47">
        <f t="shared" si="295"/>
        <v>37</v>
      </c>
      <c r="V327" s="112">
        <f t="shared" si="245"/>
        <v>37</v>
      </c>
      <c r="W327" s="10"/>
    </row>
    <row r="328" spans="2:23" ht="17.100000000000001" customHeight="1" x14ac:dyDescent="0.2">
      <c r="B328" s="156">
        <f>COUNTA(C$19:C328)</f>
        <v>39</v>
      </c>
      <c r="C328" s="160"/>
      <c r="D328" s="158"/>
      <c r="E328" s="121" t="s">
        <v>37</v>
      </c>
      <c r="F328" s="89" t="s">
        <v>38</v>
      </c>
      <c r="G328" s="54"/>
      <c r="H328" s="29" t="s">
        <v>26</v>
      </c>
      <c r="I328" s="98">
        <f t="shared" ref="I328:T328" si="296">ROUNDDOWN(IF(I327&gt;120,IF(I327&gt;300,120*$G328+180*$G329+(I327-300)*$G330,120*$G328+(I327-120)*$G329),I327*$G328),2)</f>
        <v>0</v>
      </c>
      <c r="J328" s="40">
        <f t="shared" si="296"/>
        <v>0</v>
      </c>
      <c r="K328" s="40">
        <f t="shared" si="296"/>
        <v>0</v>
      </c>
      <c r="L328" s="40">
        <f t="shared" si="296"/>
        <v>0</v>
      </c>
      <c r="M328" s="40">
        <f t="shared" si="296"/>
        <v>0</v>
      </c>
      <c r="N328" s="40">
        <f t="shared" si="296"/>
        <v>0</v>
      </c>
      <c r="O328" s="40">
        <f t="shared" si="296"/>
        <v>0</v>
      </c>
      <c r="P328" s="40">
        <f t="shared" si="296"/>
        <v>0</v>
      </c>
      <c r="Q328" s="40">
        <f t="shared" si="296"/>
        <v>0</v>
      </c>
      <c r="R328" s="40">
        <f t="shared" si="296"/>
        <v>0</v>
      </c>
      <c r="S328" s="40">
        <f t="shared" si="296"/>
        <v>0</v>
      </c>
      <c r="T328" s="99">
        <f t="shared" si="296"/>
        <v>0</v>
      </c>
      <c r="U328" s="32">
        <f>SUM(I328:T328)</f>
        <v>0</v>
      </c>
      <c r="V328" s="112">
        <f t="shared" si="245"/>
        <v>0</v>
      </c>
      <c r="W328" s="10"/>
    </row>
    <row r="329" spans="2:23" ht="17.100000000000001" customHeight="1" x14ac:dyDescent="0.2">
      <c r="B329" s="156">
        <f>COUNTA(C$19:C329)</f>
        <v>39</v>
      </c>
      <c r="C329" s="160"/>
      <c r="D329" s="158"/>
      <c r="E329" s="121"/>
      <c r="F329" s="90" t="s">
        <v>39</v>
      </c>
      <c r="G329" s="51"/>
      <c r="H329" s="55" t="s">
        <v>20</v>
      </c>
      <c r="I329" s="44">
        <f>INT(SUM(I326,I328))</f>
        <v>0</v>
      </c>
      <c r="J329" s="56">
        <f>INT(SUM(J326,J328))</f>
        <v>0</v>
      </c>
      <c r="K329" s="56">
        <f t="shared" ref="K329:T329" si="297">INT(SUM(K326,K328))</f>
        <v>0</v>
      </c>
      <c r="L329" s="56">
        <f t="shared" si="297"/>
        <v>0</v>
      </c>
      <c r="M329" s="56">
        <f t="shared" si="297"/>
        <v>0</v>
      </c>
      <c r="N329" s="56">
        <f t="shared" si="297"/>
        <v>0</v>
      </c>
      <c r="O329" s="56">
        <f t="shared" si="297"/>
        <v>0</v>
      </c>
      <c r="P329" s="56">
        <f t="shared" si="297"/>
        <v>0</v>
      </c>
      <c r="Q329" s="56">
        <f t="shared" si="297"/>
        <v>0</v>
      </c>
      <c r="R329" s="56">
        <f t="shared" si="297"/>
        <v>0</v>
      </c>
      <c r="S329" s="56">
        <f t="shared" si="297"/>
        <v>0</v>
      </c>
      <c r="T329" s="100">
        <f t="shared" si="297"/>
        <v>0</v>
      </c>
      <c r="U329" s="57">
        <f t="shared" ref="U329" si="298">SUM(I329:T329)</f>
        <v>0</v>
      </c>
      <c r="V329" s="112">
        <f t="shared" si="245"/>
        <v>0</v>
      </c>
      <c r="W329" s="10"/>
    </row>
    <row r="330" spans="2:23" ht="17.100000000000001" customHeight="1" x14ac:dyDescent="0.2">
      <c r="B330" s="152">
        <f>COUNTA(C$19:C330)</f>
        <v>39</v>
      </c>
      <c r="C330" s="161"/>
      <c r="D330" s="159"/>
      <c r="E330" s="122"/>
      <c r="F330" s="91" t="s">
        <v>40</v>
      </c>
      <c r="G330" s="52"/>
      <c r="H330" s="58"/>
      <c r="I330" s="101"/>
      <c r="J330" s="59"/>
      <c r="K330" s="59"/>
      <c r="L330" s="59"/>
      <c r="M330" s="59"/>
      <c r="N330" s="59"/>
      <c r="O330" s="59"/>
      <c r="P330" s="59"/>
      <c r="Q330" s="59"/>
      <c r="R330" s="59"/>
      <c r="S330" s="59"/>
      <c r="T330" s="102"/>
      <c r="U330" s="60"/>
      <c r="V330" s="112">
        <f t="shared" si="245"/>
        <v>0</v>
      </c>
      <c r="W330" s="10"/>
    </row>
    <row r="331" spans="2:23" ht="17.100000000000001" customHeight="1" x14ac:dyDescent="0.2">
      <c r="B331" s="151">
        <f>COUNTA(C$19:C331)</f>
        <v>40</v>
      </c>
      <c r="C331" s="157" t="s">
        <v>131</v>
      </c>
      <c r="D331" s="146" t="s">
        <v>33</v>
      </c>
      <c r="E331" s="117" t="s">
        <v>21</v>
      </c>
      <c r="F331" s="118"/>
      <c r="G331" s="53"/>
      <c r="H331" s="35" t="s">
        <v>19</v>
      </c>
      <c r="I331" s="36">
        <f>ROUNDDOWN($G331*$G333*$G334,2)</f>
        <v>0</v>
      </c>
      <c r="J331" s="37">
        <f t="shared" ref="J331:T331" si="299">ROUNDDOWN($G331*$G333*$G334,2)</f>
        <v>0</v>
      </c>
      <c r="K331" s="37">
        <f t="shared" si="299"/>
        <v>0</v>
      </c>
      <c r="L331" s="37">
        <f t="shared" si="299"/>
        <v>0</v>
      </c>
      <c r="M331" s="37">
        <f t="shared" si="299"/>
        <v>0</v>
      </c>
      <c r="N331" s="37">
        <f t="shared" si="299"/>
        <v>0</v>
      </c>
      <c r="O331" s="37">
        <f t="shared" si="299"/>
        <v>0</v>
      </c>
      <c r="P331" s="37">
        <f t="shared" si="299"/>
        <v>0</v>
      </c>
      <c r="Q331" s="37">
        <f t="shared" si="299"/>
        <v>0</v>
      </c>
      <c r="R331" s="37">
        <f t="shared" si="299"/>
        <v>0</v>
      </c>
      <c r="S331" s="37">
        <f t="shared" si="299"/>
        <v>0</v>
      </c>
      <c r="T331" s="38">
        <f t="shared" si="299"/>
        <v>0</v>
      </c>
      <c r="U331" s="43">
        <f t="shared" ref="U331:U332" si="300">SUM(I331:T331)</f>
        <v>0</v>
      </c>
      <c r="V331" s="112">
        <f t="shared" si="245"/>
        <v>0</v>
      </c>
      <c r="W331" s="10"/>
    </row>
    <row r="332" spans="2:23" ht="17.100000000000001" customHeight="1" x14ac:dyDescent="0.2">
      <c r="B332" s="156">
        <f>COUNTA(C$19:C332)</f>
        <v>40</v>
      </c>
      <c r="C332" s="158"/>
      <c r="D332" s="147"/>
      <c r="E332" s="92" t="s">
        <v>34</v>
      </c>
      <c r="F332" s="48"/>
      <c r="G332" s="49">
        <v>0</v>
      </c>
      <c r="H332" s="29" t="s">
        <v>30</v>
      </c>
      <c r="I332" s="103"/>
      <c r="J332" s="104"/>
      <c r="K332" s="105"/>
      <c r="L332" s="39">
        <v>194</v>
      </c>
      <c r="M332" s="45">
        <v>497</v>
      </c>
      <c r="N332" s="45">
        <v>410</v>
      </c>
      <c r="O332" s="39">
        <v>242</v>
      </c>
      <c r="P332" s="105"/>
      <c r="Q332" s="105"/>
      <c r="R332" s="105"/>
      <c r="S332" s="105"/>
      <c r="T332" s="106"/>
      <c r="U332" s="31">
        <f t="shared" si="300"/>
        <v>1343</v>
      </c>
      <c r="V332" s="112">
        <f t="shared" si="245"/>
        <v>1343</v>
      </c>
      <c r="W332" s="10"/>
    </row>
    <row r="333" spans="2:23" ht="17.100000000000001" customHeight="1" x14ac:dyDescent="0.2">
      <c r="B333" s="156">
        <f>COUNTA(C$19:C333)</f>
        <v>40</v>
      </c>
      <c r="C333" s="158"/>
      <c r="D333" s="147"/>
      <c r="E333" s="119" t="s">
        <v>22</v>
      </c>
      <c r="F333" s="120"/>
      <c r="G333" s="28">
        <v>9</v>
      </c>
      <c r="H333" s="29" t="s">
        <v>31</v>
      </c>
      <c r="I333" s="44">
        <v>452</v>
      </c>
      <c r="J333" s="45">
        <v>465</v>
      </c>
      <c r="K333" s="45">
        <v>442</v>
      </c>
      <c r="L333" s="45">
        <v>201</v>
      </c>
      <c r="M333" s="104"/>
      <c r="N333" s="104"/>
      <c r="O333" s="45">
        <v>188</v>
      </c>
      <c r="P333" s="45">
        <v>399</v>
      </c>
      <c r="Q333" s="45">
        <v>374</v>
      </c>
      <c r="R333" s="45">
        <v>467</v>
      </c>
      <c r="S333" s="45">
        <v>375</v>
      </c>
      <c r="T333" s="46">
        <v>370</v>
      </c>
      <c r="U333" s="31">
        <f t="shared" ref="U333:U336" si="301">SUM(I333:T333)</f>
        <v>3733</v>
      </c>
      <c r="V333" s="112">
        <f t="shared" si="245"/>
        <v>2816</v>
      </c>
      <c r="W333" s="10"/>
    </row>
    <row r="334" spans="2:23" ht="17.100000000000001" customHeight="1" x14ac:dyDescent="0.2">
      <c r="B334" s="156">
        <f>COUNTA(C$19:C334)</f>
        <v>40</v>
      </c>
      <c r="C334" s="158"/>
      <c r="D334" s="147"/>
      <c r="E334" s="92" t="s">
        <v>23</v>
      </c>
      <c r="F334" s="93">
        <v>0.9</v>
      </c>
      <c r="G334" s="109">
        <f>ROUND(1-(F334-0.85),2)</f>
        <v>0.95</v>
      </c>
      <c r="H334" s="29" t="s">
        <v>32</v>
      </c>
      <c r="I334" s="44">
        <f>SUM(I332:I333)</f>
        <v>452</v>
      </c>
      <c r="J334" s="45">
        <f t="shared" ref="J334:T334" si="302">SUM(J332:J333)</f>
        <v>465</v>
      </c>
      <c r="K334" s="45">
        <f t="shared" si="302"/>
        <v>442</v>
      </c>
      <c r="L334" s="45">
        <f t="shared" si="302"/>
        <v>395</v>
      </c>
      <c r="M334" s="45">
        <f t="shared" si="302"/>
        <v>497</v>
      </c>
      <c r="N334" s="45">
        <f t="shared" si="302"/>
        <v>410</v>
      </c>
      <c r="O334" s="45">
        <f t="shared" si="302"/>
        <v>430</v>
      </c>
      <c r="P334" s="45">
        <f t="shared" si="302"/>
        <v>399</v>
      </c>
      <c r="Q334" s="45">
        <f t="shared" si="302"/>
        <v>374</v>
      </c>
      <c r="R334" s="45">
        <f t="shared" si="302"/>
        <v>467</v>
      </c>
      <c r="S334" s="45">
        <f t="shared" si="302"/>
        <v>375</v>
      </c>
      <c r="T334" s="46">
        <f t="shared" si="302"/>
        <v>370</v>
      </c>
      <c r="U334" s="47">
        <f t="shared" si="301"/>
        <v>5076</v>
      </c>
      <c r="V334" s="112">
        <f t="shared" si="245"/>
        <v>4159</v>
      </c>
      <c r="W334" s="10"/>
    </row>
    <row r="335" spans="2:23" ht="17.100000000000001" customHeight="1" x14ac:dyDescent="0.2">
      <c r="B335" s="156">
        <f>COUNTA(C$19:C335)</f>
        <v>40</v>
      </c>
      <c r="C335" s="158"/>
      <c r="D335" s="147"/>
      <c r="E335" s="149" t="s">
        <v>27</v>
      </c>
      <c r="F335" s="94" t="s">
        <v>25</v>
      </c>
      <c r="G335" s="51"/>
      <c r="H335" s="29" t="s">
        <v>26</v>
      </c>
      <c r="I335" s="98">
        <f>ROUNDDOWN($G335*I332+$G336*I333,2)</f>
        <v>0</v>
      </c>
      <c r="J335" s="40">
        <f t="shared" ref="J335:T335" si="303">ROUNDDOWN($G335*J332+$G336*J333,2)</f>
        <v>0</v>
      </c>
      <c r="K335" s="40">
        <f t="shared" si="303"/>
        <v>0</v>
      </c>
      <c r="L335" s="40">
        <f t="shared" si="303"/>
        <v>0</v>
      </c>
      <c r="M335" s="40">
        <f t="shared" si="303"/>
        <v>0</v>
      </c>
      <c r="N335" s="40">
        <f t="shared" si="303"/>
        <v>0</v>
      </c>
      <c r="O335" s="40">
        <f t="shared" si="303"/>
        <v>0</v>
      </c>
      <c r="P335" s="40">
        <f t="shared" si="303"/>
        <v>0</v>
      </c>
      <c r="Q335" s="40">
        <f t="shared" si="303"/>
        <v>0</v>
      </c>
      <c r="R335" s="40">
        <f t="shared" si="303"/>
        <v>0</v>
      </c>
      <c r="S335" s="40">
        <f t="shared" si="303"/>
        <v>0</v>
      </c>
      <c r="T335" s="99">
        <f t="shared" si="303"/>
        <v>0</v>
      </c>
      <c r="U335" s="32">
        <f t="shared" si="301"/>
        <v>0</v>
      </c>
      <c r="V335" s="112">
        <f t="shared" si="245"/>
        <v>0</v>
      </c>
      <c r="W335" s="10"/>
    </row>
    <row r="336" spans="2:23" ht="17.100000000000001" customHeight="1" x14ac:dyDescent="0.2">
      <c r="B336" s="156">
        <f>COUNTA(C$19:C336)</f>
        <v>40</v>
      </c>
      <c r="C336" s="158"/>
      <c r="D336" s="148"/>
      <c r="E336" s="150"/>
      <c r="F336" s="95" t="s">
        <v>24</v>
      </c>
      <c r="G336" s="52"/>
      <c r="H336" s="33" t="s">
        <v>20</v>
      </c>
      <c r="I336" s="107">
        <f>INT(SUM(I331,I335))</f>
        <v>0</v>
      </c>
      <c r="J336" s="41">
        <f t="shared" ref="J336:T336" si="304">INT(SUM(J331,J335))</f>
        <v>0</v>
      </c>
      <c r="K336" s="41">
        <f t="shared" si="304"/>
        <v>0</v>
      </c>
      <c r="L336" s="41">
        <f t="shared" si="304"/>
        <v>0</v>
      </c>
      <c r="M336" s="41">
        <f t="shared" si="304"/>
        <v>0</v>
      </c>
      <c r="N336" s="41">
        <f t="shared" si="304"/>
        <v>0</v>
      </c>
      <c r="O336" s="41">
        <f t="shared" si="304"/>
        <v>0</v>
      </c>
      <c r="P336" s="41">
        <f t="shared" si="304"/>
        <v>0</v>
      </c>
      <c r="Q336" s="41">
        <f t="shared" si="304"/>
        <v>0</v>
      </c>
      <c r="R336" s="41">
        <f t="shared" si="304"/>
        <v>0</v>
      </c>
      <c r="S336" s="41">
        <f t="shared" si="304"/>
        <v>0</v>
      </c>
      <c r="T336" s="108">
        <f t="shared" si="304"/>
        <v>0</v>
      </c>
      <c r="U336" s="34">
        <f t="shared" si="301"/>
        <v>0</v>
      </c>
      <c r="V336" s="112">
        <f t="shared" si="245"/>
        <v>0</v>
      </c>
      <c r="W336" s="10"/>
    </row>
    <row r="337" spans="2:23" ht="17.100000000000001" customHeight="1" x14ac:dyDescent="0.2">
      <c r="B337" s="156">
        <f>COUNTA(C$19:C337)</f>
        <v>40</v>
      </c>
      <c r="C337" s="160"/>
      <c r="D337" s="157" t="s">
        <v>35</v>
      </c>
      <c r="E337" s="117" t="s">
        <v>41</v>
      </c>
      <c r="F337" s="118"/>
      <c r="G337" s="53"/>
      <c r="H337" s="35" t="s">
        <v>19</v>
      </c>
      <c r="I337" s="36">
        <f t="shared" ref="I337:T337" si="305">$G337</f>
        <v>0</v>
      </c>
      <c r="J337" s="37">
        <f t="shared" si="305"/>
        <v>0</v>
      </c>
      <c r="K337" s="37">
        <f t="shared" si="305"/>
        <v>0</v>
      </c>
      <c r="L337" s="37">
        <f t="shared" si="305"/>
        <v>0</v>
      </c>
      <c r="M337" s="37">
        <f t="shared" si="305"/>
        <v>0</v>
      </c>
      <c r="N337" s="37">
        <f t="shared" si="305"/>
        <v>0</v>
      </c>
      <c r="O337" s="37">
        <f t="shared" si="305"/>
        <v>0</v>
      </c>
      <c r="P337" s="37">
        <f t="shared" si="305"/>
        <v>0</v>
      </c>
      <c r="Q337" s="37">
        <f t="shared" si="305"/>
        <v>0</v>
      </c>
      <c r="R337" s="37">
        <f t="shared" si="305"/>
        <v>0</v>
      </c>
      <c r="S337" s="37">
        <f t="shared" si="305"/>
        <v>0</v>
      </c>
      <c r="T337" s="38">
        <f t="shared" si="305"/>
        <v>0</v>
      </c>
      <c r="U337" s="43">
        <f t="shared" ref="U337:U338" si="306">SUM(I337:T337)</f>
        <v>0</v>
      </c>
      <c r="V337" s="112">
        <f t="shared" si="245"/>
        <v>0</v>
      </c>
      <c r="W337" s="10"/>
    </row>
    <row r="338" spans="2:23" ht="17.100000000000001" customHeight="1" x14ac:dyDescent="0.2">
      <c r="B338" s="156">
        <f>COUNTA(C$19:C338)</f>
        <v>40</v>
      </c>
      <c r="C338" s="160"/>
      <c r="D338" s="158"/>
      <c r="E338" s="119" t="s">
        <v>142</v>
      </c>
      <c r="F338" s="120"/>
      <c r="G338" s="28">
        <v>30</v>
      </c>
      <c r="H338" s="29" t="s">
        <v>32</v>
      </c>
      <c r="I338" s="44">
        <v>0</v>
      </c>
      <c r="J338" s="45">
        <v>0</v>
      </c>
      <c r="K338" s="45">
        <v>0</v>
      </c>
      <c r="L338" s="45">
        <v>0</v>
      </c>
      <c r="M338" s="45">
        <v>9</v>
      </c>
      <c r="N338" s="45">
        <v>21</v>
      </c>
      <c r="O338" s="45">
        <v>1</v>
      </c>
      <c r="P338" s="45">
        <v>0</v>
      </c>
      <c r="Q338" s="45">
        <v>0</v>
      </c>
      <c r="R338" s="45">
        <v>24</v>
      </c>
      <c r="S338" s="45">
        <v>31</v>
      </c>
      <c r="T338" s="46">
        <v>0</v>
      </c>
      <c r="U338" s="47">
        <f t="shared" si="306"/>
        <v>86</v>
      </c>
      <c r="V338" s="112">
        <f t="shared" si="245"/>
        <v>86</v>
      </c>
      <c r="W338" s="10"/>
    </row>
    <row r="339" spans="2:23" ht="17.100000000000001" customHeight="1" x14ac:dyDescent="0.2">
      <c r="B339" s="156">
        <f>COUNTA(C$19:C339)</f>
        <v>40</v>
      </c>
      <c r="C339" s="160"/>
      <c r="D339" s="158"/>
      <c r="E339" s="121" t="s">
        <v>37</v>
      </c>
      <c r="F339" s="89" t="s">
        <v>38</v>
      </c>
      <c r="G339" s="54"/>
      <c r="H339" s="29" t="s">
        <v>26</v>
      </c>
      <c r="I339" s="98">
        <f t="shared" ref="I339:T339" si="307">ROUNDDOWN(IF(I338&gt;120,IF(I338&gt;300,120*$G339+180*$G340+(I338-300)*$G341,120*$G339+(I338-120)*$G340),I338*$G339),2)</f>
        <v>0</v>
      </c>
      <c r="J339" s="40">
        <f t="shared" si="307"/>
        <v>0</v>
      </c>
      <c r="K339" s="40">
        <f t="shared" si="307"/>
        <v>0</v>
      </c>
      <c r="L339" s="40">
        <f t="shared" si="307"/>
        <v>0</v>
      </c>
      <c r="M339" s="40">
        <f t="shared" si="307"/>
        <v>0</v>
      </c>
      <c r="N339" s="40">
        <f t="shared" si="307"/>
        <v>0</v>
      </c>
      <c r="O339" s="40">
        <f t="shared" si="307"/>
        <v>0</v>
      </c>
      <c r="P339" s="40">
        <f t="shared" si="307"/>
        <v>0</v>
      </c>
      <c r="Q339" s="40">
        <f t="shared" si="307"/>
        <v>0</v>
      </c>
      <c r="R339" s="40">
        <f t="shared" si="307"/>
        <v>0</v>
      </c>
      <c r="S339" s="40">
        <f t="shared" si="307"/>
        <v>0</v>
      </c>
      <c r="T339" s="99">
        <f t="shared" si="307"/>
        <v>0</v>
      </c>
      <c r="U339" s="32">
        <f>SUM(I339:T339)</f>
        <v>0</v>
      </c>
      <c r="V339" s="112">
        <f t="shared" si="245"/>
        <v>0</v>
      </c>
      <c r="W339" s="10"/>
    </row>
    <row r="340" spans="2:23" ht="17.100000000000001" customHeight="1" x14ac:dyDescent="0.2">
      <c r="B340" s="156">
        <f>COUNTA(C$19:C340)</f>
        <v>40</v>
      </c>
      <c r="C340" s="160"/>
      <c r="D340" s="158"/>
      <c r="E340" s="121"/>
      <c r="F340" s="90" t="s">
        <v>39</v>
      </c>
      <c r="G340" s="51"/>
      <c r="H340" s="55" t="s">
        <v>20</v>
      </c>
      <c r="I340" s="44">
        <f>INT(SUM(I337,I339))</f>
        <v>0</v>
      </c>
      <c r="J340" s="56">
        <f>INT(SUM(J337,J339))</f>
        <v>0</v>
      </c>
      <c r="K340" s="56">
        <f t="shared" ref="K340:T340" si="308">INT(SUM(K337,K339))</f>
        <v>0</v>
      </c>
      <c r="L340" s="56">
        <f t="shared" si="308"/>
        <v>0</v>
      </c>
      <c r="M340" s="56">
        <f t="shared" si="308"/>
        <v>0</v>
      </c>
      <c r="N340" s="56">
        <f t="shared" si="308"/>
        <v>0</v>
      </c>
      <c r="O340" s="56">
        <f t="shared" si="308"/>
        <v>0</v>
      </c>
      <c r="P340" s="56">
        <f t="shared" si="308"/>
        <v>0</v>
      </c>
      <c r="Q340" s="56">
        <f t="shared" si="308"/>
        <v>0</v>
      </c>
      <c r="R340" s="56">
        <f t="shared" si="308"/>
        <v>0</v>
      </c>
      <c r="S340" s="56">
        <f t="shared" si="308"/>
        <v>0</v>
      </c>
      <c r="T340" s="100">
        <f t="shared" si="308"/>
        <v>0</v>
      </c>
      <c r="U340" s="57">
        <f t="shared" ref="U340" si="309">SUM(I340:T340)</f>
        <v>0</v>
      </c>
      <c r="V340" s="112">
        <f t="shared" ref="V340:V403" si="310">SUM(K340:T340)</f>
        <v>0</v>
      </c>
      <c r="W340" s="10"/>
    </row>
    <row r="341" spans="2:23" ht="17.100000000000001" customHeight="1" x14ac:dyDescent="0.2">
      <c r="B341" s="152">
        <f>COUNTA(C$19:C341)</f>
        <v>40</v>
      </c>
      <c r="C341" s="161"/>
      <c r="D341" s="159"/>
      <c r="E341" s="122"/>
      <c r="F341" s="91" t="s">
        <v>40</v>
      </c>
      <c r="G341" s="52"/>
      <c r="H341" s="58"/>
      <c r="I341" s="101"/>
      <c r="J341" s="59"/>
      <c r="K341" s="59"/>
      <c r="L341" s="59"/>
      <c r="M341" s="59"/>
      <c r="N341" s="59"/>
      <c r="O341" s="59"/>
      <c r="P341" s="59"/>
      <c r="Q341" s="59"/>
      <c r="R341" s="59"/>
      <c r="S341" s="59"/>
      <c r="T341" s="102"/>
      <c r="U341" s="60"/>
      <c r="V341" s="112">
        <f t="shared" si="310"/>
        <v>0</v>
      </c>
      <c r="W341" s="10"/>
    </row>
    <row r="342" spans="2:23" ht="17.100000000000001" customHeight="1" x14ac:dyDescent="0.2">
      <c r="B342" s="151">
        <f>COUNTA(C$19:C342)</f>
        <v>41</v>
      </c>
      <c r="C342" s="157" t="s">
        <v>77</v>
      </c>
      <c r="D342" s="146" t="s">
        <v>33</v>
      </c>
      <c r="E342" s="117" t="s">
        <v>21</v>
      </c>
      <c r="F342" s="118"/>
      <c r="G342" s="53"/>
      <c r="H342" s="35" t="s">
        <v>19</v>
      </c>
      <c r="I342" s="36">
        <f>ROUNDDOWN($G342*$G344*$G345,2)</f>
        <v>0</v>
      </c>
      <c r="J342" s="37">
        <f t="shared" ref="J342:T342" si="311">ROUNDDOWN($G342*$G344*$G345,2)</f>
        <v>0</v>
      </c>
      <c r="K342" s="37">
        <f t="shared" si="311"/>
        <v>0</v>
      </c>
      <c r="L342" s="37">
        <f t="shared" si="311"/>
        <v>0</v>
      </c>
      <c r="M342" s="37">
        <f t="shared" si="311"/>
        <v>0</v>
      </c>
      <c r="N342" s="37">
        <f t="shared" si="311"/>
        <v>0</v>
      </c>
      <c r="O342" s="37">
        <f t="shared" si="311"/>
        <v>0</v>
      </c>
      <c r="P342" s="37">
        <f t="shared" si="311"/>
        <v>0</v>
      </c>
      <c r="Q342" s="37">
        <f t="shared" si="311"/>
        <v>0</v>
      </c>
      <c r="R342" s="37">
        <f t="shared" si="311"/>
        <v>0</v>
      </c>
      <c r="S342" s="37">
        <f t="shared" si="311"/>
        <v>0</v>
      </c>
      <c r="T342" s="38">
        <f t="shared" si="311"/>
        <v>0</v>
      </c>
      <c r="U342" s="43">
        <f t="shared" ref="U342:U343" si="312">SUM(I342:T342)</f>
        <v>0</v>
      </c>
      <c r="V342" s="112">
        <f t="shared" si="310"/>
        <v>0</v>
      </c>
      <c r="W342" s="10"/>
    </row>
    <row r="343" spans="2:23" ht="17.100000000000001" customHeight="1" x14ac:dyDescent="0.2">
      <c r="B343" s="156">
        <f>COUNTA(C$19:C343)</f>
        <v>41</v>
      </c>
      <c r="C343" s="158"/>
      <c r="D343" s="147"/>
      <c r="E343" s="92" t="s">
        <v>34</v>
      </c>
      <c r="F343" s="48"/>
      <c r="G343" s="49">
        <v>0</v>
      </c>
      <c r="H343" s="29" t="s">
        <v>30</v>
      </c>
      <c r="I343" s="103"/>
      <c r="J343" s="104"/>
      <c r="K343" s="105"/>
      <c r="L343" s="39">
        <v>816</v>
      </c>
      <c r="M343" s="45">
        <v>2002</v>
      </c>
      <c r="N343" s="45">
        <v>1707</v>
      </c>
      <c r="O343" s="39">
        <v>1045</v>
      </c>
      <c r="P343" s="105"/>
      <c r="Q343" s="105"/>
      <c r="R343" s="105"/>
      <c r="S343" s="105"/>
      <c r="T343" s="106"/>
      <c r="U343" s="31">
        <f t="shared" si="312"/>
        <v>5570</v>
      </c>
      <c r="V343" s="112">
        <f t="shared" si="310"/>
        <v>5570</v>
      </c>
      <c r="W343" s="10"/>
    </row>
    <row r="344" spans="2:23" ht="17.100000000000001" customHeight="1" x14ac:dyDescent="0.2">
      <c r="B344" s="156">
        <f>COUNTA(C$19:C344)</f>
        <v>41</v>
      </c>
      <c r="C344" s="158"/>
      <c r="D344" s="147"/>
      <c r="E344" s="119" t="s">
        <v>22</v>
      </c>
      <c r="F344" s="120"/>
      <c r="G344" s="28">
        <v>7</v>
      </c>
      <c r="H344" s="29" t="s">
        <v>31</v>
      </c>
      <c r="I344" s="44">
        <v>1926</v>
      </c>
      <c r="J344" s="45">
        <v>1837</v>
      </c>
      <c r="K344" s="45">
        <v>1830</v>
      </c>
      <c r="L344" s="45">
        <v>904</v>
      </c>
      <c r="M344" s="104"/>
      <c r="N344" s="104"/>
      <c r="O344" s="45">
        <v>856</v>
      </c>
      <c r="P344" s="45">
        <v>1832</v>
      </c>
      <c r="Q344" s="45">
        <v>1654</v>
      </c>
      <c r="R344" s="45">
        <v>2099</v>
      </c>
      <c r="S344" s="45">
        <v>1766</v>
      </c>
      <c r="T344" s="46">
        <v>1593</v>
      </c>
      <c r="U344" s="31">
        <f t="shared" ref="U344:U347" si="313">SUM(I344:T344)</f>
        <v>16297</v>
      </c>
      <c r="V344" s="112">
        <f t="shared" si="310"/>
        <v>12534</v>
      </c>
      <c r="W344" s="10"/>
    </row>
    <row r="345" spans="2:23" ht="17.100000000000001" customHeight="1" x14ac:dyDescent="0.2">
      <c r="B345" s="156">
        <f>COUNTA(C$19:C345)</f>
        <v>41</v>
      </c>
      <c r="C345" s="158"/>
      <c r="D345" s="147"/>
      <c r="E345" s="92" t="s">
        <v>23</v>
      </c>
      <c r="F345" s="93">
        <v>0.9</v>
      </c>
      <c r="G345" s="109">
        <f>ROUND(1-(F345-0.85),2)</f>
        <v>0.95</v>
      </c>
      <c r="H345" s="29" t="s">
        <v>32</v>
      </c>
      <c r="I345" s="44">
        <f>SUM(I343:I344)</f>
        <v>1926</v>
      </c>
      <c r="J345" s="45">
        <f t="shared" ref="J345:T345" si="314">SUM(J343:J344)</f>
        <v>1837</v>
      </c>
      <c r="K345" s="45">
        <f t="shared" si="314"/>
        <v>1830</v>
      </c>
      <c r="L345" s="45">
        <f t="shared" si="314"/>
        <v>1720</v>
      </c>
      <c r="M345" s="45">
        <f t="shared" si="314"/>
        <v>2002</v>
      </c>
      <c r="N345" s="45">
        <f t="shared" si="314"/>
        <v>1707</v>
      </c>
      <c r="O345" s="45">
        <f t="shared" si="314"/>
        <v>1901</v>
      </c>
      <c r="P345" s="45">
        <f t="shared" si="314"/>
        <v>1832</v>
      </c>
      <c r="Q345" s="45">
        <f t="shared" si="314"/>
        <v>1654</v>
      </c>
      <c r="R345" s="45">
        <f t="shared" si="314"/>
        <v>2099</v>
      </c>
      <c r="S345" s="45">
        <f t="shared" si="314"/>
        <v>1766</v>
      </c>
      <c r="T345" s="46">
        <f t="shared" si="314"/>
        <v>1593</v>
      </c>
      <c r="U345" s="47">
        <f t="shared" si="313"/>
        <v>21867</v>
      </c>
      <c r="V345" s="112">
        <f t="shared" si="310"/>
        <v>18104</v>
      </c>
      <c r="W345" s="10"/>
    </row>
    <row r="346" spans="2:23" ht="17.100000000000001" customHeight="1" x14ac:dyDescent="0.2">
      <c r="B346" s="156">
        <f>COUNTA(C$19:C346)</f>
        <v>41</v>
      </c>
      <c r="C346" s="158"/>
      <c r="D346" s="147"/>
      <c r="E346" s="149" t="s">
        <v>27</v>
      </c>
      <c r="F346" s="94" t="s">
        <v>25</v>
      </c>
      <c r="G346" s="51"/>
      <c r="H346" s="29" t="s">
        <v>26</v>
      </c>
      <c r="I346" s="98">
        <f>ROUNDDOWN($G346*I343+$G347*I344,2)</f>
        <v>0</v>
      </c>
      <c r="J346" s="40">
        <f t="shared" ref="J346:T346" si="315">ROUNDDOWN($G346*J343+$G347*J344,2)</f>
        <v>0</v>
      </c>
      <c r="K346" s="40">
        <f t="shared" si="315"/>
        <v>0</v>
      </c>
      <c r="L346" s="40">
        <f t="shared" si="315"/>
        <v>0</v>
      </c>
      <c r="M346" s="40">
        <f t="shared" si="315"/>
        <v>0</v>
      </c>
      <c r="N346" s="40">
        <f t="shared" si="315"/>
        <v>0</v>
      </c>
      <c r="O346" s="40">
        <f t="shared" si="315"/>
        <v>0</v>
      </c>
      <c r="P346" s="40">
        <f t="shared" si="315"/>
        <v>0</v>
      </c>
      <c r="Q346" s="40">
        <f t="shared" si="315"/>
        <v>0</v>
      </c>
      <c r="R346" s="40">
        <f t="shared" si="315"/>
        <v>0</v>
      </c>
      <c r="S346" s="40">
        <f t="shared" si="315"/>
        <v>0</v>
      </c>
      <c r="T346" s="99">
        <f t="shared" si="315"/>
        <v>0</v>
      </c>
      <c r="U346" s="32">
        <f t="shared" si="313"/>
        <v>0</v>
      </c>
      <c r="V346" s="112">
        <f t="shared" si="310"/>
        <v>0</v>
      </c>
      <c r="W346" s="10"/>
    </row>
    <row r="347" spans="2:23" ht="17.100000000000001" customHeight="1" x14ac:dyDescent="0.2">
      <c r="B347" s="156">
        <f>COUNTA(C$19:C347)</f>
        <v>41</v>
      </c>
      <c r="C347" s="158"/>
      <c r="D347" s="148"/>
      <c r="E347" s="150"/>
      <c r="F347" s="95" t="s">
        <v>24</v>
      </c>
      <c r="G347" s="52"/>
      <c r="H347" s="33" t="s">
        <v>20</v>
      </c>
      <c r="I347" s="107">
        <f>INT(SUM(I342,I346))</f>
        <v>0</v>
      </c>
      <c r="J347" s="41">
        <f t="shared" ref="J347:T347" si="316">INT(SUM(J342,J346))</f>
        <v>0</v>
      </c>
      <c r="K347" s="41">
        <f t="shared" si="316"/>
        <v>0</v>
      </c>
      <c r="L347" s="41">
        <f t="shared" si="316"/>
        <v>0</v>
      </c>
      <c r="M347" s="41">
        <f t="shared" si="316"/>
        <v>0</v>
      </c>
      <c r="N347" s="41">
        <f t="shared" si="316"/>
        <v>0</v>
      </c>
      <c r="O347" s="41">
        <f t="shared" si="316"/>
        <v>0</v>
      </c>
      <c r="P347" s="41">
        <f t="shared" si="316"/>
        <v>0</v>
      </c>
      <c r="Q347" s="41">
        <f t="shared" si="316"/>
        <v>0</v>
      </c>
      <c r="R347" s="41">
        <f t="shared" si="316"/>
        <v>0</v>
      </c>
      <c r="S347" s="41">
        <f t="shared" si="316"/>
        <v>0</v>
      </c>
      <c r="T347" s="108">
        <f t="shared" si="316"/>
        <v>0</v>
      </c>
      <c r="U347" s="34">
        <f t="shared" si="313"/>
        <v>0</v>
      </c>
      <c r="V347" s="112">
        <f t="shared" si="310"/>
        <v>0</v>
      </c>
      <c r="W347" s="10"/>
    </row>
    <row r="348" spans="2:23" ht="17.100000000000001" customHeight="1" x14ac:dyDescent="0.2">
      <c r="B348" s="156">
        <f>COUNTA(C$19:C348)</f>
        <v>41</v>
      </c>
      <c r="C348" s="160"/>
      <c r="D348" s="157" t="s">
        <v>35</v>
      </c>
      <c r="E348" s="117" t="s">
        <v>41</v>
      </c>
      <c r="F348" s="118"/>
      <c r="G348" s="53"/>
      <c r="H348" s="35" t="s">
        <v>19</v>
      </c>
      <c r="I348" s="36">
        <f t="shared" ref="I348:T348" si="317">$G348</f>
        <v>0</v>
      </c>
      <c r="J348" s="37">
        <f t="shared" si="317"/>
        <v>0</v>
      </c>
      <c r="K348" s="37">
        <f t="shared" si="317"/>
        <v>0</v>
      </c>
      <c r="L348" s="37">
        <f t="shared" si="317"/>
        <v>0</v>
      </c>
      <c r="M348" s="37">
        <f t="shared" si="317"/>
        <v>0</v>
      </c>
      <c r="N348" s="37">
        <f t="shared" si="317"/>
        <v>0</v>
      </c>
      <c r="O348" s="37">
        <f t="shared" si="317"/>
        <v>0</v>
      </c>
      <c r="P348" s="37">
        <f t="shared" si="317"/>
        <v>0</v>
      </c>
      <c r="Q348" s="37">
        <f t="shared" si="317"/>
        <v>0</v>
      </c>
      <c r="R348" s="37">
        <f t="shared" si="317"/>
        <v>0</v>
      </c>
      <c r="S348" s="37">
        <f t="shared" si="317"/>
        <v>0</v>
      </c>
      <c r="T348" s="38">
        <f t="shared" si="317"/>
        <v>0</v>
      </c>
      <c r="U348" s="43">
        <f t="shared" ref="U348:U349" si="318">SUM(I348:T348)</f>
        <v>0</v>
      </c>
      <c r="V348" s="112">
        <f t="shared" si="310"/>
        <v>0</v>
      </c>
      <c r="W348" s="10"/>
    </row>
    <row r="349" spans="2:23" ht="17.100000000000001" customHeight="1" x14ac:dyDescent="0.2">
      <c r="B349" s="156">
        <f>COUNTA(C$19:C349)</f>
        <v>41</v>
      </c>
      <c r="C349" s="160"/>
      <c r="D349" s="158"/>
      <c r="E349" s="119" t="s">
        <v>142</v>
      </c>
      <c r="F349" s="120"/>
      <c r="G349" s="28">
        <v>20</v>
      </c>
      <c r="H349" s="29" t="s">
        <v>32</v>
      </c>
      <c r="I349" s="44">
        <v>0</v>
      </c>
      <c r="J349" s="45">
        <v>3</v>
      </c>
      <c r="K349" s="45">
        <v>8</v>
      </c>
      <c r="L349" s="45">
        <v>7</v>
      </c>
      <c r="M349" s="45">
        <v>15</v>
      </c>
      <c r="N349" s="45">
        <v>20</v>
      </c>
      <c r="O349" s="45">
        <v>7</v>
      </c>
      <c r="P349" s="45">
        <v>2</v>
      </c>
      <c r="Q349" s="45">
        <v>2</v>
      </c>
      <c r="R349" s="45">
        <v>0</v>
      </c>
      <c r="S349" s="45">
        <v>10</v>
      </c>
      <c r="T349" s="46">
        <v>0</v>
      </c>
      <c r="U349" s="47">
        <f t="shared" si="318"/>
        <v>74</v>
      </c>
      <c r="V349" s="112">
        <f t="shared" si="310"/>
        <v>71</v>
      </c>
      <c r="W349" s="10"/>
    </row>
    <row r="350" spans="2:23" ht="17.100000000000001" customHeight="1" x14ac:dyDescent="0.2">
      <c r="B350" s="156">
        <f>COUNTA(C$19:C350)</f>
        <v>41</v>
      </c>
      <c r="C350" s="160"/>
      <c r="D350" s="158"/>
      <c r="E350" s="121" t="s">
        <v>37</v>
      </c>
      <c r="F350" s="89" t="s">
        <v>38</v>
      </c>
      <c r="G350" s="54"/>
      <c r="H350" s="29" t="s">
        <v>26</v>
      </c>
      <c r="I350" s="98">
        <f t="shared" ref="I350:T350" si="319">ROUNDDOWN(IF(I349&gt;120,IF(I349&gt;300,120*$G350+180*$G351+(I349-300)*$G352,120*$G350+(I349-120)*$G351),I349*$G350),2)</f>
        <v>0</v>
      </c>
      <c r="J350" s="40">
        <f t="shared" si="319"/>
        <v>0</v>
      </c>
      <c r="K350" s="40">
        <f t="shared" si="319"/>
        <v>0</v>
      </c>
      <c r="L350" s="40">
        <f t="shared" si="319"/>
        <v>0</v>
      </c>
      <c r="M350" s="40">
        <f t="shared" si="319"/>
        <v>0</v>
      </c>
      <c r="N350" s="40">
        <f t="shared" si="319"/>
        <v>0</v>
      </c>
      <c r="O350" s="40">
        <f t="shared" si="319"/>
        <v>0</v>
      </c>
      <c r="P350" s="40">
        <f t="shared" si="319"/>
        <v>0</v>
      </c>
      <c r="Q350" s="40">
        <f t="shared" si="319"/>
        <v>0</v>
      </c>
      <c r="R350" s="40">
        <f t="shared" si="319"/>
        <v>0</v>
      </c>
      <c r="S350" s="40">
        <f t="shared" si="319"/>
        <v>0</v>
      </c>
      <c r="T350" s="99">
        <f t="shared" si="319"/>
        <v>0</v>
      </c>
      <c r="U350" s="32">
        <f>SUM(I350:T350)</f>
        <v>0</v>
      </c>
      <c r="V350" s="112">
        <f t="shared" si="310"/>
        <v>0</v>
      </c>
      <c r="W350" s="10"/>
    </row>
    <row r="351" spans="2:23" ht="17.100000000000001" customHeight="1" x14ac:dyDescent="0.2">
      <c r="B351" s="156">
        <f>COUNTA(C$19:C351)</f>
        <v>41</v>
      </c>
      <c r="C351" s="160"/>
      <c r="D351" s="158"/>
      <c r="E351" s="121"/>
      <c r="F351" s="90" t="s">
        <v>39</v>
      </c>
      <c r="G351" s="51"/>
      <c r="H351" s="55" t="s">
        <v>20</v>
      </c>
      <c r="I351" s="44">
        <f>INT(SUM(I348,I350))</f>
        <v>0</v>
      </c>
      <c r="J351" s="56">
        <f>INT(SUM(J348,J350))</f>
        <v>0</v>
      </c>
      <c r="K351" s="56">
        <f t="shared" ref="K351:T351" si="320">INT(SUM(K348,K350))</f>
        <v>0</v>
      </c>
      <c r="L351" s="56">
        <f t="shared" si="320"/>
        <v>0</v>
      </c>
      <c r="M351" s="56">
        <f t="shared" si="320"/>
        <v>0</v>
      </c>
      <c r="N351" s="56">
        <f t="shared" si="320"/>
        <v>0</v>
      </c>
      <c r="O351" s="56">
        <f t="shared" si="320"/>
        <v>0</v>
      </c>
      <c r="P351" s="56">
        <f t="shared" si="320"/>
        <v>0</v>
      </c>
      <c r="Q351" s="56">
        <f t="shared" si="320"/>
        <v>0</v>
      </c>
      <c r="R351" s="56">
        <f t="shared" si="320"/>
        <v>0</v>
      </c>
      <c r="S351" s="56">
        <f t="shared" si="320"/>
        <v>0</v>
      </c>
      <c r="T351" s="100">
        <f t="shared" si="320"/>
        <v>0</v>
      </c>
      <c r="U351" s="57">
        <f t="shared" ref="U351" si="321">SUM(I351:T351)</f>
        <v>0</v>
      </c>
      <c r="V351" s="112">
        <f t="shared" si="310"/>
        <v>0</v>
      </c>
      <c r="W351" s="10"/>
    </row>
    <row r="352" spans="2:23" ht="17.100000000000001" customHeight="1" x14ac:dyDescent="0.2">
      <c r="B352" s="152">
        <f>COUNTA(C$19:C352)</f>
        <v>41</v>
      </c>
      <c r="C352" s="161"/>
      <c r="D352" s="159"/>
      <c r="E352" s="122"/>
      <c r="F352" s="91" t="s">
        <v>40</v>
      </c>
      <c r="G352" s="52"/>
      <c r="H352" s="58"/>
      <c r="I352" s="101"/>
      <c r="J352" s="59"/>
      <c r="K352" s="59"/>
      <c r="L352" s="59"/>
      <c r="M352" s="59"/>
      <c r="N352" s="59"/>
      <c r="O352" s="59"/>
      <c r="P352" s="59"/>
      <c r="Q352" s="59"/>
      <c r="R352" s="59"/>
      <c r="S352" s="59"/>
      <c r="T352" s="102"/>
      <c r="U352" s="60"/>
      <c r="V352" s="112">
        <f t="shared" si="310"/>
        <v>0</v>
      </c>
      <c r="W352" s="10"/>
    </row>
    <row r="353" spans="2:23" ht="17.100000000000001" customHeight="1" x14ac:dyDescent="0.2">
      <c r="B353" s="151">
        <f>COUNTA(C$19:C353)</f>
        <v>42</v>
      </c>
      <c r="C353" s="157" t="s">
        <v>78</v>
      </c>
      <c r="D353" s="146" t="s">
        <v>33</v>
      </c>
      <c r="E353" s="117" t="s">
        <v>21</v>
      </c>
      <c r="F353" s="118"/>
      <c r="G353" s="53"/>
      <c r="H353" s="35" t="s">
        <v>19</v>
      </c>
      <c r="I353" s="36">
        <f>ROUNDDOWN($G353*$G355*$G356,2)</f>
        <v>0</v>
      </c>
      <c r="J353" s="37">
        <f t="shared" ref="J353:T353" si="322">ROUNDDOWN($G353*$G355*$G356,2)</f>
        <v>0</v>
      </c>
      <c r="K353" s="37">
        <f t="shared" si="322"/>
        <v>0</v>
      </c>
      <c r="L353" s="37">
        <f t="shared" si="322"/>
        <v>0</v>
      </c>
      <c r="M353" s="37">
        <f t="shared" si="322"/>
        <v>0</v>
      </c>
      <c r="N353" s="37">
        <f t="shared" si="322"/>
        <v>0</v>
      </c>
      <c r="O353" s="37">
        <f t="shared" si="322"/>
        <v>0</v>
      </c>
      <c r="P353" s="37">
        <f t="shared" si="322"/>
        <v>0</v>
      </c>
      <c r="Q353" s="37">
        <f t="shared" si="322"/>
        <v>0</v>
      </c>
      <c r="R353" s="37">
        <f t="shared" si="322"/>
        <v>0</v>
      </c>
      <c r="S353" s="37">
        <f t="shared" si="322"/>
        <v>0</v>
      </c>
      <c r="T353" s="38">
        <f t="shared" si="322"/>
        <v>0</v>
      </c>
      <c r="U353" s="43">
        <f t="shared" ref="U353:U354" si="323">SUM(I353:T353)</f>
        <v>0</v>
      </c>
      <c r="V353" s="112">
        <f t="shared" si="310"/>
        <v>0</v>
      </c>
      <c r="W353" s="10"/>
    </row>
    <row r="354" spans="2:23" ht="17.100000000000001" customHeight="1" x14ac:dyDescent="0.2">
      <c r="B354" s="156">
        <f>COUNTA(C$19:C354)</f>
        <v>42</v>
      </c>
      <c r="C354" s="158"/>
      <c r="D354" s="147"/>
      <c r="E354" s="92" t="s">
        <v>34</v>
      </c>
      <c r="F354" s="48"/>
      <c r="G354" s="49">
        <v>0</v>
      </c>
      <c r="H354" s="29" t="s">
        <v>30</v>
      </c>
      <c r="I354" s="103"/>
      <c r="J354" s="104"/>
      <c r="K354" s="105"/>
      <c r="L354" s="39">
        <v>44</v>
      </c>
      <c r="M354" s="45">
        <v>113</v>
      </c>
      <c r="N354" s="45">
        <v>102</v>
      </c>
      <c r="O354" s="39">
        <v>53</v>
      </c>
      <c r="P354" s="105"/>
      <c r="Q354" s="105"/>
      <c r="R354" s="105"/>
      <c r="S354" s="105"/>
      <c r="T354" s="106"/>
      <c r="U354" s="31">
        <f t="shared" si="323"/>
        <v>312</v>
      </c>
      <c r="V354" s="112">
        <f t="shared" si="310"/>
        <v>312</v>
      </c>
      <c r="W354" s="10"/>
    </row>
    <row r="355" spans="2:23" ht="17.100000000000001" customHeight="1" x14ac:dyDescent="0.2">
      <c r="B355" s="156">
        <f>COUNTA(C$19:C355)</f>
        <v>42</v>
      </c>
      <c r="C355" s="158"/>
      <c r="D355" s="147"/>
      <c r="E355" s="119" t="s">
        <v>22</v>
      </c>
      <c r="F355" s="120"/>
      <c r="G355" s="28">
        <v>1</v>
      </c>
      <c r="H355" s="29" t="s">
        <v>31</v>
      </c>
      <c r="I355" s="44">
        <v>125</v>
      </c>
      <c r="J355" s="45">
        <v>95</v>
      </c>
      <c r="K355" s="45">
        <v>99</v>
      </c>
      <c r="L355" s="45">
        <v>47</v>
      </c>
      <c r="M355" s="104"/>
      <c r="N355" s="104"/>
      <c r="O355" s="45">
        <v>42</v>
      </c>
      <c r="P355" s="45">
        <v>90</v>
      </c>
      <c r="Q355" s="45">
        <v>106</v>
      </c>
      <c r="R355" s="45">
        <v>150</v>
      </c>
      <c r="S355" s="45">
        <v>133</v>
      </c>
      <c r="T355" s="46">
        <v>111</v>
      </c>
      <c r="U355" s="31">
        <f t="shared" ref="U355:U358" si="324">SUM(I355:T355)</f>
        <v>998</v>
      </c>
      <c r="V355" s="112">
        <f t="shared" si="310"/>
        <v>778</v>
      </c>
      <c r="W355" s="10"/>
    </row>
    <row r="356" spans="2:23" ht="17.100000000000001" customHeight="1" x14ac:dyDescent="0.2">
      <c r="B356" s="156">
        <f>COUNTA(C$19:C356)</f>
        <v>42</v>
      </c>
      <c r="C356" s="158"/>
      <c r="D356" s="147"/>
      <c r="E356" s="92" t="s">
        <v>23</v>
      </c>
      <c r="F356" s="93">
        <v>0.9</v>
      </c>
      <c r="G356" s="109">
        <f>ROUND(1-(F356-0.85),2)</f>
        <v>0.95</v>
      </c>
      <c r="H356" s="29" t="s">
        <v>32</v>
      </c>
      <c r="I356" s="44">
        <f>SUM(I354:I355)</f>
        <v>125</v>
      </c>
      <c r="J356" s="45">
        <f t="shared" ref="J356:T356" si="325">SUM(J354:J355)</f>
        <v>95</v>
      </c>
      <c r="K356" s="45">
        <f t="shared" si="325"/>
        <v>99</v>
      </c>
      <c r="L356" s="45">
        <f t="shared" si="325"/>
        <v>91</v>
      </c>
      <c r="M356" s="45">
        <f t="shared" si="325"/>
        <v>113</v>
      </c>
      <c r="N356" s="45">
        <f t="shared" si="325"/>
        <v>102</v>
      </c>
      <c r="O356" s="45">
        <f t="shared" si="325"/>
        <v>95</v>
      </c>
      <c r="P356" s="45">
        <f t="shared" si="325"/>
        <v>90</v>
      </c>
      <c r="Q356" s="45">
        <f t="shared" si="325"/>
        <v>106</v>
      </c>
      <c r="R356" s="45">
        <f t="shared" si="325"/>
        <v>150</v>
      </c>
      <c r="S356" s="45">
        <f t="shared" si="325"/>
        <v>133</v>
      </c>
      <c r="T356" s="46">
        <f t="shared" si="325"/>
        <v>111</v>
      </c>
      <c r="U356" s="47">
        <f t="shared" si="324"/>
        <v>1310</v>
      </c>
      <c r="V356" s="112">
        <f t="shared" si="310"/>
        <v>1090</v>
      </c>
      <c r="W356" s="10"/>
    </row>
    <row r="357" spans="2:23" ht="17.100000000000001" customHeight="1" x14ac:dyDescent="0.2">
      <c r="B357" s="156">
        <f>COUNTA(C$19:C357)</f>
        <v>42</v>
      </c>
      <c r="C357" s="158"/>
      <c r="D357" s="147"/>
      <c r="E357" s="149" t="s">
        <v>27</v>
      </c>
      <c r="F357" s="94" t="s">
        <v>25</v>
      </c>
      <c r="G357" s="51"/>
      <c r="H357" s="29" t="s">
        <v>26</v>
      </c>
      <c r="I357" s="98">
        <f>ROUNDDOWN($G357*I354+$G358*I355,2)</f>
        <v>0</v>
      </c>
      <c r="J357" s="40">
        <f t="shared" ref="J357:T357" si="326">ROUNDDOWN($G357*J354+$G358*J355,2)</f>
        <v>0</v>
      </c>
      <c r="K357" s="40">
        <f t="shared" si="326"/>
        <v>0</v>
      </c>
      <c r="L357" s="40">
        <f t="shared" si="326"/>
        <v>0</v>
      </c>
      <c r="M357" s="40">
        <f t="shared" si="326"/>
        <v>0</v>
      </c>
      <c r="N357" s="40">
        <f t="shared" si="326"/>
        <v>0</v>
      </c>
      <c r="O357" s="40">
        <f t="shared" si="326"/>
        <v>0</v>
      </c>
      <c r="P357" s="40">
        <f t="shared" si="326"/>
        <v>0</v>
      </c>
      <c r="Q357" s="40">
        <f t="shared" si="326"/>
        <v>0</v>
      </c>
      <c r="R357" s="40">
        <f t="shared" si="326"/>
        <v>0</v>
      </c>
      <c r="S357" s="40">
        <f t="shared" si="326"/>
        <v>0</v>
      </c>
      <c r="T357" s="99">
        <f t="shared" si="326"/>
        <v>0</v>
      </c>
      <c r="U357" s="32">
        <f t="shared" si="324"/>
        <v>0</v>
      </c>
      <c r="V357" s="112">
        <f t="shared" si="310"/>
        <v>0</v>
      </c>
      <c r="W357" s="10"/>
    </row>
    <row r="358" spans="2:23" ht="17.100000000000001" customHeight="1" x14ac:dyDescent="0.2">
      <c r="B358" s="156">
        <f>COUNTA(C$19:C358)</f>
        <v>42</v>
      </c>
      <c r="C358" s="158"/>
      <c r="D358" s="148"/>
      <c r="E358" s="150"/>
      <c r="F358" s="95" t="s">
        <v>24</v>
      </c>
      <c r="G358" s="52"/>
      <c r="H358" s="33" t="s">
        <v>20</v>
      </c>
      <c r="I358" s="107">
        <f>INT(SUM(I353,I357))</f>
        <v>0</v>
      </c>
      <c r="J358" s="41">
        <f t="shared" ref="J358:T358" si="327">INT(SUM(J353,J357))</f>
        <v>0</v>
      </c>
      <c r="K358" s="41">
        <f t="shared" si="327"/>
        <v>0</v>
      </c>
      <c r="L358" s="41">
        <f t="shared" si="327"/>
        <v>0</v>
      </c>
      <c r="M358" s="41">
        <f t="shared" si="327"/>
        <v>0</v>
      </c>
      <c r="N358" s="41">
        <f t="shared" si="327"/>
        <v>0</v>
      </c>
      <c r="O358" s="41">
        <f t="shared" si="327"/>
        <v>0</v>
      </c>
      <c r="P358" s="41">
        <f t="shared" si="327"/>
        <v>0</v>
      </c>
      <c r="Q358" s="41">
        <f t="shared" si="327"/>
        <v>0</v>
      </c>
      <c r="R358" s="41">
        <f t="shared" si="327"/>
        <v>0</v>
      </c>
      <c r="S358" s="41">
        <f t="shared" si="327"/>
        <v>0</v>
      </c>
      <c r="T358" s="108">
        <f t="shared" si="327"/>
        <v>0</v>
      </c>
      <c r="U358" s="34">
        <f t="shared" si="324"/>
        <v>0</v>
      </c>
      <c r="V358" s="112">
        <f t="shared" si="310"/>
        <v>0</v>
      </c>
      <c r="W358" s="10"/>
    </row>
    <row r="359" spans="2:23" ht="17.100000000000001" customHeight="1" x14ac:dyDescent="0.2">
      <c r="B359" s="156">
        <f>COUNTA(C$19:C359)</f>
        <v>42</v>
      </c>
      <c r="C359" s="160"/>
      <c r="D359" s="157" t="s">
        <v>35</v>
      </c>
      <c r="E359" s="117" t="s">
        <v>41</v>
      </c>
      <c r="F359" s="118"/>
      <c r="G359" s="53"/>
      <c r="H359" s="35" t="s">
        <v>19</v>
      </c>
      <c r="I359" s="36">
        <f t="shared" ref="I359:T359" si="328">$G359</f>
        <v>0</v>
      </c>
      <c r="J359" s="37">
        <f t="shared" si="328"/>
        <v>0</v>
      </c>
      <c r="K359" s="37">
        <f t="shared" si="328"/>
        <v>0</v>
      </c>
      <c r="L359" s="37">
        <f t="shared" si="328"/>
        <v>0</v>
      </c>
      <c r="M359" s="37">
        <f t="shared" si="328"/>
        <v>0</v>
      </c>
      <c r="N359" s="37">
        <f t="shared" si="328"/>
        <v>0</v>
      </c>
      <c r="O359" s="37">
        <f t="shared" si="328"/>
        <v>0</v>
      </c>
      <c r="P359" s="37">
        <f t="shared" si="328"/>
        <v>0</v>
      </c>
      <c r="Q359" s="37">
        <f t="shared" si="328"/>
        <v>0</v>
      </c>
      <c r="R359" s="37">
        <f t="shared" si="328"/>
        <v>0</v>
      </c>
      <c r="S359" s="37">
        <f t="shared" si="328"/>
        <v>0</v>
      </c>
      <c r="T359" s="38">
        <f t="shared" si="328"/>
        <v>0</v>
      </c>
      <c r="U359" s="43">
        <f t="shared" ref="U359:U360" si="329">SUM(I359:T359)</f>
        <v>0</v>
      </c>
      <c r="V359" s="112">
        <f t="shared" si="310"/>
        <v>0</v>
      </c>
      <c r="W359" s="10"/>
    </row>
    <row r="360" spans="2:23" ht="17.100000000000001" customHeight="1" x14ac:dyDescent="0.2">
      <c r="B360" s="156">
        <f>COUNTA(C$19:C360)</f>
        <v>42</v>
      </c>
      <c r="C360" s="160"/>
      <c r="D360" s="158"/>
      <c r="E360" s="119" t="s">
        <v>142</v>
      </c>
      <c r="F360" s="120"/>
      <c r="G360" s="28">
        <v>15</v>
      </c>
      <c r="H360" s="29" t="s">
        <v>32</v>
      </c>
      <c r="I360" s="44">
        <v>9</v>
      </c>
      <c r="J360" s="45">
        <v>8</v>
      </c>
      <c r="K360" s="45">
        <v>11</v>
      </c>
      <c r="L360" s="45">
        <v>11</v>
      </c>
      <c r="M360" s="45">
        <v>23</v>
      </c>
      <c r="N360" s="45">
        <v>30</v>
      </c>
      <c r="O360" s="45">
        <v>14</v>
      </c>
      <c r="P360" s="45">
        <v>9</v>
      </c>
      <c r="Q360" s="45">
        <v>9</v>
      </c>
      <c r="R360" s="45">
        <v>7</v>
      </c>
      <c r="S360" s="45">
        <v>7</v>
      </c>
      <c r="T360" s="46">
        <v>7</v>
      </c>
      <c r="U360" s="47">
        <f t="shared" si="329"/>
        <v>145</v>
      </c>
      <c r="V360" s="112">
        <f t="shared" si="310"/>
        <v>128</v>
      </c>
      <c r="W360" s="10"/>
    </row>
    <row r="361" spans="2:23" ht="17.100000000000001" customHeight="1" x14ac:dyDescent="0.2">
      <c r="B361" s="156">
        <f>COUNTA(C$19:C361)</f>
        <v>42</v>
      </c>
      <c r="C361" s="160"/>
      <c r="D361" s="158"/>
      <c r="E361" s="121" t="s">
        <v>37</v>
      </c>
      <c r="F361" s="89" t="s">
        <v>38</v>
      </c>
      <c r="G361" s="54"/>
      <c r="H361" s="29" t="s">
        <v>26</v>
      </c>
      <c r="I361" s="98">
        <f t="shared" ref="I361:T361" si="330">ROUNDDOWN(IF(I360&gt;120,IF(I360&gt;300,120*$G361+180*$G362+(I360-300)*$G363,120*$G361+(I360-120)*$G362),I360*$G361),2)</f>
        <v>0</v>
      </c>
      <c r="J361" s="40">
        <f t="shared" si="330"/>
        <v>0</v>
      </c>
      <c r="K361" s="40">
        <f t="shared" si="330"/>
        <v>0</v>
      </c>
      <c r="L361" s="40">
        <f t="shared" si="330"/>
        <v>0</v>
      </c>
      <c r="M361" s="40">
        <f t="shared" si="330"/>
        <v>0</v>
      </c>
      <c r="N361" s="40">
        <f t="shared" si="330"/>
        <v>0</v>
      </c>
      <c r="O361" s="40">
        <f t="shared" si="330"/>
        <v>0</v>
      </c>
      <c r="P361" s="40">
        <f t="shared" si="330"/>
        <v>0</v>
      </c>
      <c r="Q361" s="40">
        <f t="shared" si="330"/>
        <v>0</v>
      </c>
      <c r="R361" s="40">
        <f t="shared" si="330"/>
        <v>0</v>
      </c>
      <c r="S361" s="40">
        <f t="shared" si="330"/>
        <v>0</v>
      </c>
      <c r="T361" s="99">
        <f t="shared" si="330"/>
        <v>0</v>
      </c>
      <c r="U361" s="32">
        <f>SUM(I361:T361)</f>
        <v>0</v>
      </c>
      <c r="V361" s="112">
        <f t="shared" si="310"/>
        <v>0</v>
      </c>
      <c r="W361" s="10"/>
    </row>
    <row r="362" spans="2:23" ht="17.100000000000001" customHeight="1" x14ac:dyDescent="0.2">
      <c r="B362" s="156">
        <f>COUNTA(C$19:C362)</f>
        <v>42</v>
      </c>
      <c r="C362" s="160"/>
      <c r="D362" s="158"/>
      <c r="E362" s="121"/>
      <c r="F362" s="90" t="s">
        <v>39</v>
      </c>
      <c r="G362" s="51"/>
      <c r="H362" s="55" t="s">
        <v>20</v>
      </c>
      <c r="I362" s="44">
        <f>INT(SUM(I359,I361))</f>
        <v>0</v>
      </c>
      <c r="J362" s="56">
        <f>INT(SUM(J359,J361))</f>
        <v>0</v>
      </c>
      <c r="K362" s="56">
        <f t="shared" ref="K362:T362" si="331">INT(SUM(K359,K361))</f>
        <v>0</v>
      </c>
      <c r="L362" s="56">
        <f t="shared" si="331"/>
        <v>0</v>
      </c>
      <c r="M362" s="56">
        <f t="shared" si="331"/>
        <v>0</v>
      </c>
      <c r="N362" s="56">
        <f t="shared" si="331"/>
        <v>0</v>
      </c>
      <c r="O362" s="56">
        <f t="shared" si="331"/>
        <v>0</v>
      </c>
      <c r="P362" s="56">
        <f t="shared" si="331"/>
        <v>0</v>
      </c>
      <c r="Q362" s="56">
        <f t="shared" si="331"/>
        <v>0</v>
      </c>
      <c r="R362" s="56">
        <f t="shared" si="331"/>
        <v>0</v>
      </c>
      <c r="S362" s="56">
        <f t="shared" si="331"/>
        <v>0</v>
      </c>
      <c r="T362" s="100">
        <f t="shared" si="331"/>
        <v>0</v>
      </c>
      <c r="U362" s="57">
        <f t="shared" ref="U362" si="332">SUM(I362:T362)</f>
        <v>0</v>
      </c>
      <c r="V362" s="112">
        <f t="shared" si="310"/>
        <v>0</v>
      </c>
      <c r="W362" s="10"/>
    </row>
    <row r="363" spans="2:23" ht="17.100000000000001" customHeight="1" x14ac:dyDescent="0.2">
      <c r="B363" s="152">
        <f>COUNTA(C$19:C363)</f>
        <v>42</v>
      </c>
      <c r="C363" s="161"/>
      <c r="D363" s="159"/>
      <c r="E363" s="122"/>
      <c r="F363" s="91" t="s">
        <v>40</v>
      </c>
      <c r="G363" s="52"/>
      <c r="H363" s="58"/>
      <c r="I363" s="101"/>
      <c r="J363" s="59"/>
      <c r="K363" s="59"/>
      <c r="L363" s="59"/>
      <c r="M363" s="59"/>
      <c r="N363" s="59"/>
      <c r="O363" s="59"/>
      <c r="P363" s="59"/>
      <c r="Q363" s="59"/>
      <c r="R363" s="59"/>
      <c r="S363" s="59"/>
      <c r="T363" s="102"/>
      <c r="U363" s="60"/>
      <c r="V363" s="112">
        <f t="shared" si="310"/>
        <v>0</v>
      </c>
      <c r="W363" s="10"/>
    </row>
    <row r="364" spans="2:23" ht="17.100000000000001" customHeight="1" x14ac:dyDescent="0.2">
      <c r="B364" s="151">
        <f>COUNTA(C$19:C364)</f>
        <v>43</v>
      </c>
      <c r="C364" s="157" t="s">
        <v>79</v>
      </c>
      <c r="D364" s="146" t="s">
        <v>33</v>
      </c>
      <c r="E364" s="117" t="s">
        <v>21</v>
      </c>
      <c r="F364" s="118"/>
      <c r="G364" s="53"/>
      <c r="H364" s="35" t="s">
        <v>19</v>
      </c>
      <c r="I364" s="36">
        <f>ROUNDDOWN($G364*$G366*$G367,2)</f>
        <v>0</v>
      </c>
      <c r="J364" s="37">
        <f t="shared" ref="J364:T364" si="333">ROUNDDOWN($G364*$G366*$G367,2)</f>
        <v>0</v>
      </c>
      <c r="K364" s="37">
        <f t="shared" si="333"/>
        <v>0</v>
      </c>
      <c r="L364" s="37">
        <f t="shared" si="333"/>
        <v>0</v>
      </c>
      <c r="M364" s="37">
        <f t="shared" si="333"/>
        <v>0</v>
      </c>
      <c r="N364" s="37">
        <f t="shared" si="333"/>
        <v>0</v>
      </c>
      <c r="O364" s="37">
        <f t="shared" si="333"/>
        <v>0</v>
      </c>
      <c r="P364" s="37">
        <f t="shared" si="333"/>
        <v>0</v>
      </c>
      <c r="Q364" s="37">
        <f t="shared" si="333"/>
        <v>0</v>
      </c>
      <c r="R364" s="37">
        <f t="shared" si="333"/>
        <v>0</v>
      </c>
      <c r="S364" s="37">
        <f t="shared" si="333"/>
        <v>0</v>
      </c>
      <c r="T364" s="38">
        <f t="shared" si="333"/>
        <v>0</v>
      </c>
      <c r="U364" s="43">
        <f t="shared" ref="U364:U365" si="334">SUM(I364:T364)</f>
        <v>0</v>
      </c>
      <c r="V364" s="112">
        <f t="shared" si="310"/>
        <v>0</v>
      </c>
      <c r="W364" s="10"/>
    </row>
    <row r="365" spans="2:23" ht="17.100000000000001" customHeight="1" x14ac:dyDescent="0.2">
      <c r="B365" s="156">
        <f>COUNTA(C$19:C365)</f>
        <v>43</v>
      </c>
      <c r="C365" s="158"/>
      <c r="D365" s="147"/>
      <c r="E365" s="92" t="s">
        <v>34</v>
      </c>
      <c r="F365" s="48"/>
      <c r="G365" s="49">
        <v>0</v>
      </c>
      <c r="H365" s="29" t="s">
        <v>30</v>
      </c>
      <c r="I365" s="103"/>
      <c r="J365" s="104"/>
      <c r="K365" s="105"/>
      <c r="L365" s="39">
        <v>990</v>
      </c>
      <c r="M365" s="45">
        <v>1786</v>
      </c>
      <c r="N365" s="45">
        <v>1788</v>
      </c>
      <c r="O365" s="39">
        <v>934</v>
      </c>
      <c r="P365" s="105"/>
      <c r="Q365" s="105"/>
      <c r="R365" s="105"/>
      <c r="S365" s="105"/>
      <c r="T365" s="106"/>
      <c r="U365" s="31">
        <f t="shared" si="334"/>
        <v>5498</v>
      </c>
      <c r="V365" s="112">
        <f t="shared" si="310"/>
        <v>5498</v>
      </c>
      <c r="W365" s="10"/>
    </row>
    <row r="366" spans="2:23" ht="17.100000000000001" customHeight="1" x14ac:dyDescent="0.2">
      <c r="B366" s="156">
        <f>COUNTA(C$19:C366)</f>
        <v>43</v>
      </c>
      <c r="C366" s="158"/>
      <c r="D366" s="147"/>
      <c r="E366" s="119" t="s">
        <v>22</v>
      </c>
      <c r="F366" s="120"/>
      <c r="G366" s="28">
        <v>39</v>
      </c>
      <c r="H366" s="29" t="s">
        <v>31</v>
      </c>
      <c r="I366" s="44">
        <v>1884</v>
      </c>
      <c r="J366" s="45">
        <v>1757</v>
      </c>
      <c r="K366" s="45">
        <v>1880</v>
      </c>
      <c r="L366" s="45">
        <v>794</v>
      </c>
      <c r="M366" s="104"/>
      <c r="N366" s="104"/>
      <c r="O366" s="45">
        <v>1169</v>
      </c>
      <c r="P366" s="45">
        <v>2358</v>
      </c>
      <c r="Q366" s="45">
        <v>2031</v>
      </c>
      <c r="R366" s="45">
        <v>2051</v>
      </c>
      <c r="S366" s="45">
        <v>1928</v>
      </c>
      <c r="T366" s="46">
        <v>1914</v>
      </c>
      <c r="U366" s="31">
        <f t="shared" ref="U366:U369" si="335">SUM(I366:T366)</f>
        <v>17766</v>
      </c>
      <c r="V366" s="112">
        <f t="shared" si="310"/>
        <v>14125</v>
      </c>
      <c r="W366" s="10"/>
    </row>
    <row r="367" spans="2:23" ht="17.100000000000001" customHeight="1" x14ac:dyDescent="0.2">
      <c r="B367" s="156">
        <f>COUNTA(C$19:C367)</f>
        <v>43</v>
      </c>
      <c r="C367" s="158"/>
      <c r="D367" s="147"/>
      <c r="E367" s="92" t="s">
        <v>23</v>
      </c>
      <c r="F367" s="93">
        <v>0.9</v>
      </c>
      <c r="G367" s="109">
        <f>ROUND(1-(F367-0.85),2)</f>
        <v>0.95</v>
      </c>
      <c r="H367" s="29" t="s">
        <v>32</v>
      </c>
      <c r="I367" s="44">
        <f>SUM(I365:I366)</f>
        <v>1884</v>
      </c>
      <c r="J367" s="45">
        <f t="shared" ref="J367:T367" si="336">SUM(J365:J366)</f>
        <v>1757</v>
      </c>
      <c r="K367" s="45">
        <f t="shared" si="336"/>
        <v>1880</v>
      </c>
      <c r="L367" s="45">
        <f t="shared" si="336"/>
        <v>1784</v>
      </c>
      <c r="M367" s="45">
        <f t="shared" si="336"/>
        <v>1786</v>
      </c>
      <c r="N367" s="45">
        <f t="shared" si="336"/>
        <v>1788</v>
      </c>
      <c r="O367" s="45">
        <f t="shared" si="336"/>
        <v>2103</v>
      </c>
      <c r="P367" s="45">
        <f t="shared" si="336"/>
        <v>2358</v>
      </c>
      <c r="Q367" s="45">
        <f t="shared" si="336"/>
        <v>2031</v>
      </c>
      <c r="R367" s="45">
        <f t="shared" si="336"/>
        <v>2051</v>
      </c>
      <c r="S367" s="45">
        <f t="shared" si="336"/>
        <v>1928</v>
      </c>
      <c r="T367" s="46">
        <f t="shared" si="336"/>
        <v>1914</v>
      </c>
      <c r="U367" s="47">
        <f t="shared" si="335"/>
        <v>23264</v>
      </c>
      <c r="V367" s="112">
        <f t="shared" si="310"/>
        <v>19623</v>
      </c>
      <c r="W367" s="10"/>
    </row>
    <row r="368" spans="2:23" ht="17.100000000000001" customHeight="1" x14ac:dyDescent="0.2">
      <c r="B368" s="156">
        <f>COUNTA(C$19:C368)</f>
        <v>43</v>
      </c>
      <c r="C368" s="158"/>
      <c r="D368" s="147"/>
      <c r="E368" s="149" t="s">
        <v>27</v>
      </c>
      <c r="F368" s="94" t="s">
        <v>25</v>
      </c>
      <c r="G368" s="51"/>
      <c r="H368" s="29" t="s">
        <v>26</v>
      </c>
      <c r="I368" s="98">
        <f>ROUNDDOWN($G368*I365+$G369*I366,2)</f>
        <v>0</v>
      </c>
      <c r="J368" s="40">
        <f t="shared" ref="J368:T368" si="337">ROUNDDOWN($G368*J365+$G369*J366,2)</f>
        <v>0</v>
      </c>
      <c r="K368" s="40">
        <f t="shared" si="337"/>
        <v>0</v>
      </c>
      <c r="L368" s="40">
        <f t="shared" si="337"/>
        <v>0</v>
      </c>
      <c r="M368" s="40">
        <f t="shared" si="337"/>
        <v>0</v>
      </c>
      <c r="N368" s="40">
        <f t="shared" si="337"/>
        <v>0</v>
      </c>
      <c r="O368" s="40">
        <f t="shared" si="337"/>
        <v>0</v>
      </c>
      <c r="P368" s="40">
        <f t="shared" si="337"/>
        <v>0</v>
      </c>
      <c r="Q368" s="40">
        <f t="shared" si="337"/>
        <v>0</v>
      </c>
      <c r="R368" s="40">
        <f t="shared" si="337"/>
        <v>0</v>
      </c>
      <c r="S368" s="40">
        <f t="shared" si="337"/>
        <v>0</v>
      </c>
      <c r="T368" s="99">
        <f t="shared" si="337"/>
        <v>0</v>
      </c>
      <c r="U368" s="32">
        <f t="shared" si="335"/>
        <v>0</v>
      </c>
      <c r="V368" s="112">
        <f t="shared" si="310"/>
        <v>0</v>
      </c>
      <c r="W368" s="10"/>
    </row>
    <row r="369" spans="2:23" ht="17.100000000000001" customHeight="1" x14ac:dyDescent="0.2">
      <c r="B369" s="156">
        <f>COUNTA(C$19:C369)</f>
        <v>43</v>
      </c>
      <c r="C369" s="158"/>
      <c r="D369" s="148"/>
      <c r="E369" s="150"/>
      <c r="F369" s="95" t="s">
        <v>24</v>
      </c>
      <c r="G369" s="52"/>
      <c r="H369" s="33" t="s">
        <v>20</v>
      </c>
      <c r="I369" s="107">
        <f>INT(SUM(I364,I368))</f>
        <v>0</v>
      </c>
      <c r="J369" s="41">
        <f t="shared" ref="J369:T369" si="338">INT(SUM(J364,J368))</f>
        <v>0</v>
      </c>
      <c r="K369" s="41">
        <f t="shared" si="338"/>
        <v>0</v>
      </c>
      <c r="L369" s="41">
        <f t="shared" si="338"/>
        <v>0</v>
      </c>
      <c r="M369" s="41">
        <f t="shared" si="338"/>
        <v>0</v>
      </c>
      <c r="N369" s="41">
        <f t="shared" si="338"/>
        <v>0</v>
      </c>
      <c r="O369" s="41">
        <f t="shared" si="338"/>
        <v>0</v>
      </c>
      <c r="P369" s="41">
        <f t="shared" si="338"/>
        <v>0</v>
      </c>
      <c r="Q369" s="41">
        <f t="shared" si="338"/>
        <v>0</v>
      </c>
      <c r="R369" s="41">
        <f t="shared" si="338"/>
        <v>0</v>
      </c>
      <c r="S369" s="41">
        <f t="shared" si="338"/>
        <v>0</v>
      </c>
      <c r="T369" s="108">
        <f t="shared" si="338"/>
        <v>0</v>
      </c>
      <c r="U369" s="34">
        <f t="shared" si="335"/>
        <v>0</v>
      </c>
      <c r="V369" s="112">
        <f t="shared" si="310"/>
        <v>0</v>
      </c>
      <c r="W369" s="10"/>
    </row>
    <row r="370" spans="2:23" ht="17.100000000000001" customHeight="1" x14ac:dyDescent="0.2">
      <c r="B370" s="156">
        <f>COUNTA(C$19:C370)</f>
        <v>43</v>
      </c>
      <c r="C370" s="160"/>
      <c r="D370" s="157" t="s">
        <v>35</v>
      </c>
      <c r="E370" s="117" t="s">
        <v>41</v>
      </c>
      <c r="F370" s="118"/>
      <c r="G370" s="53"/>
      <c r="H370" s="35" t="s">
        <v>19</v>
      </c>
      <c r="I370" s="36">
        <f t="shared" ref="I370:T370" si="339">$G370</f>
        <v>0</v>
      </c>
      <c r="J370" s="37">
        <f t="shared" si="339"/>
        <v>0</v>
      </c>
      <c r="K370" s="37">
        <f t="shared" si="339"/>
        <v>0</v>
      </c>
      <c r="L370" s="37">
        <f t="shared" si="339"/>
        <v>0</v>
      </c>
      <c r="M370" s="37">
        <f t="shared" si="339"/>
        <v>0</v>
      </c>
      <c r="N370" s="37">
        <f t="shared" si="339"/>
        <v>0</v>
      </c>
      <c r="O370" s="37">
        <f t="shared" si="339"/>
        <v>0</v>
      </c>
      <c r="P370" s="37">
        <f t="shared" si="339"/>
        <v>0</v>
      </c>
      <c r="Q370" s="37">
        <f t="shared" si="339"/>
        <v>0</v>
      </c>
      <c r="R370" s="37">
        <f t="shared" si="339"/>
        <v>0</v>
      </c>
      <c r="S370" s="37">
        <f t="shared" si="339"/>
        <v>0</v>
      </c>
      <c r="T370" s="38">
        <f t="shared" si="339"/>
        <v>0</v>
      </c>
      <c r="U370" s="43">
        <f t="shared" ref="U370:U371" si="340">SUM(I370:T370)</f>
        <v>0</v>
      </c>
      <c r="V370" s="112">
        <f t="shared" si="310"/>
        <v>0</v>
      </c>
      <c r="W370" s="10"/>
    </row>
    <row r="371" spans="2:23" ht="17.100000000000001" customHeight="1" x14ac:dyDescent="0.2">
      <c r="B371" s="156">
        <f>COUNTA(C$19:C371)</f>
        <v>43</v>
      </c>
      <c r="C371" s="160"/>
      <c r="D371" s="158"/>
      <c r="E371" s="119" t="s">
        <v>142</v>
      </c>
      <c r="F371" s="120"/>
      <c r="G371" s="28">
        <v>30</v>
      </c>
      <c r="H371" s="29" t="s">
        <v>32</v>
      </c>
      <c r="I371" s="44">
        <v>75</v>
      </c>
      <c r="J371" s="45">
        <v>102</v>
      </c>
      <c r="K371" s="45">
        <v>142</v>
      </c>
      <c r="L371" s="45">
        <v>143</v>
      </c>
      <c r="M371" s="45">
        <v>187</v>
      </c>
      <c r="N371" s="45">
        <v>173</v>
      </c>
      <c r="O371" s="45">
        <v>150</v>
      </c>
      <c r="P371" s="45">
        <v>97</v>
      </c>
      <c r="Q371" s="45">
        <v>69</v>
      </c>
      <c r="R371" s="45">
        <v>83</v>
      </c>
      <c r="S371" s="45">
        <v>68</v>
      </c>
      <c r="T371" s="46">
        <v>106</v>
      </c>
      <c r="U371" s="47">
        <f t="shared" si="340"/>
        <v>1395</v>
      </c>
      <c r="V371" s="112">
        <f t="shared" si="310"/>
        <v>1218</v>
      </c>
      <c r="W371" s="10"/>
    </row>
    <row r="372" spans="2:23" ht="17.100000000000001" customHeight="1" x14ac:dyDescent="0.2">
      <c r="B372" s="156">
        <f>COUNTA(C$19:C372)</f>
        <v>43</v>
      </c>
      <c r="C372" s="160"/>
      <c r="D372" s="158"/>
      <c r="E372" s="121" t="s">
        <v>37</v>
      </c>
      <c r="F372" s="89" t="s">
        <v>38</v>
      </c>
      <c r="G372" s="54"/>
      <c r="H372" s="29" t="s">
        <v>26</v>
      </c>
      <c r="I372" s="98">
        <f t="shared" ref="I372:T372" si="341">ROUNDDOWN(IF(I371&gt;120,IF(I371&gt;300,120*$G372+180*$G373+(I371-300)*$G374,120*$G372+(I371-120)*$G373),I371*$G372),2)</f>
        <v>0</v>
      </c>
      <c r="J372" s="40">
        <f t="shared" si="341"/>
        <v>0</v>
      </c>
      <c r="K372" s="40">
        <f t="shared" si="341"/>
        <v>0</v>
      </c>
      <c r="L372" s="40">
        <f t="shared" si="341"/>
        <v>0</v>
      </c>
      <c r="M372" s="40">
        <f t="shared" si="341"/>
        <v>0</v>
      </c>
      <c r="N372" s="40">
        <f t="shared" si="341"/>
        <v>0</v>
      </c>
      <c r="O372" s="40">
        <f t="shared" si="341"/>
        <v>0</v>
      </c>
      <c r="P372" s="40">
        <f t="shared" si="341"/>
        <v>0</v>
      </c>
      <c r="Q372" s="40">
        <f t="shared" si="341"/>
        <v>0</v>
      </c>
      <c r="R372" s="40">
        <f t="shared" si="341"/>
        <v>0</v>
      </c>
      <c r="S372" s="40">
        <f t="shared" si="341"/>
        <v>0</v>
      </c>
      <c r="T372" s="99">
        <f t="shared" si="341"/>
        <v>0</v>
      </c>
      <c r="U372" s="32">
        <f>SUM(I372:T372)</f>
        <v>0</v>
      </c>
      <c r="V372" s="112">
        <f t="shared" si="310"/>
        <v>0</v>
      </c>
      <c r="W372" s="10"/>
    </row>
    <row r="373" spans="2:23" ht="17.100000000000001" customHeight="1" x14ac:dyDescent="0.2">
      <c r="B373" s="156">
        <f>COUNTA(C$19:C373)</f>
        <v>43</v>
      </c>
      <c r="C373" s="160"/>
      <c r="D373" s="158"/>
      <c r="E373" s="121"/>
      <c r="F373" s="90" t="s">
        <v>39</v>
      </c>
      <c r="G373" s="51"/>
      <c r="H373" s="55" t="s">
        <v>20</v>
      </c>
      <c r="I373" s="44">
        <f>INT(SUM(I370,I372))</f>
        <v>0</v>
      </c>
      <c r="J373" s="56">
        <f>INT(SUM(J370,J372))</f>
        <v>0</v>
      </c>
      <c r="K373" s="56">
        <f t="shared" ref="K373:T373" si="342">INT(SUM(K370,K372))</f>
        <v>0</v>
      </c>
      <c r="L373" s="56">
        <f t="shared" si="342"/>
        <v>0</v>
      </c>
      <c r="M373" s="56">
        <f t="shared" si="342"/>
        <v>0</v>
      </c>
      <c r="N373" s="56">
        <f t="shared" si="342"/>
        <v>0</v>
      </c>
      <c r="O373" s="56">
        <f t="shared" si="342"/>
        <v>0</v>
      </c>
      <c r="P373" s="56">
        <f t="shared" si="342"/>
        <v>0</v>
      </c>
      <c r="Q373" s="56">
        <f t="shared" si="342"/>
        <v>0</v>
      </c>
      <c r="R373" s="56">
        <f t="shared" si="342"/>
        <v>0</v>
      </c>
      <c r="S373" s="56">
        <f t="shared" si="342"/>
        <v>0</v>
      </c>
      <c r="T373" s="100">
        <f t="shared" si="342"/>
        <v>0</v>
      </c>
      <c r="U373" s="57">
        <f t="shared" ref="U373" si="343">SUM(I373:T373)</f>
        <v>0</v>
      </c>
      <c r="V373" s="112">
        <f t="shared" si="310"/>
        <v>0</v>
      </c>
      <c r="W373" s="10"/>
    </row>
    <row r="374" spans="2:23" ht="17.100000000000001" customHeight="1" x14ac:dyDescent="0.2">
      <c r="B374" s="152">
        <f>COUNTA(C$19:C374)</f>
        <v>43</v>
      </c>
      <c r="C374" s="161"/>
      <c r="D374" s="159"/>
      <c r="E374" s="122"/>
      <c r="F374" s="91" t="s">
        <v>40</v>
      </c>
      <c r="G374" s="52"/>
      <c r="H374" s="58"/>
      <c r="I374" s="101"/>
      <c r="J374" s="59"/>
      <c r="K374" s="59"/>
      <c r="L374" s="59"/>
      <c r="M374" s="59"/>
      <c r="N374" s="59"/>
      <c r="O374" s="59"/>
      <c r="P374" s="59"/>
      <c r="Q374" s="59"/>
      <c r="R374" s="59"/>
      <c r="S374" s="59"/>
      <c r="T374" s="102"/>
      <c r="U374" s="60"/>
      <c r="V374" s="112">
        <f t="shared" si="310"/>
        <v>0</v>
      </c>
      <c r="W374" s="10"/>
    </row>
    <row r="375" spans="2:23" ht="17.100000000000001" customHeight="1" x14ac:dyDescent="0.2">
      <c r="B375" s="151">
        <f>COUNTA(C$19:C375)</f>
        <v>44</v>
      </c>
      <c r="C375" s="157" t="s">
        <v>80</v>
      </c>
      <c r="D375" s="157" t="s">
        <v>35</v>
      </c>
      <c r="E375" s="164" t="s">
        <v>41</v>
      </c>
      <c r="F375" s="165"/>
      <c r="G375" s="53"/>
      <c r="H375" s="35" t="s">
        <v>19</v>
      </c>
      <c r="I375" s="36">
        <f>$G375</f>
        <v>0</v>
      </c>
      <c r="J375" s="37">
        <f>$G375</f>
        <v>0</v>
      </c>
      <c r="K375" s="37">
        <f t="shared" ref="K375:T375" si="344">$G375</f>
        <v>0</v>
      </c>
      <c r="L375" s="37">
        <f t="shared" si="344"/>
        <v>0</v>
      </c>
      <c r="M375" s="37">
        <f t="shared" si="344"/>
        <v>0</v>
      </c>
      <c r="N375" s="37">
        <f t="shared" si="344"/>
        <v>0</v>
      </c>
      <c r="O375" s="37">
        <f t="shared" si="344"/>
        <v>0</v>
      </c>
      <c r="P375" s="37">
        <f t="shared" si="344"/>
        <v>0</v>
      </c>
      <c r="Q375" s="37">
        <f t="shared" si="344"/>
        <v>0</v>
      </c>
      <c r="R375" s="37">
        <f t="shared" si="344"/>
        <v>0</v>
      </c>
      <c r="S375" s="37">
        <f t="shared" si="344"/>
        <v>0</v>
      </c>
      <c r="T375" s="38">
        <f t="shared" si="344"/>
        <v>0</v>
      </c>
      <c r="U375" s="43">
        <f t="shared" ref="U375:U376" si="345">SUM(I375:T375)</f>
        <v>0</v>
      </c>
      <c r="V375" s="112">
        <f t="shared" si="310"/>
        <v>0</v>
      </c>
      <c r="W375" s="10"/>
    </row>
    <row r="376" spans="2:23" ht="17.100000000000001" customHeight="1" x14ac:dyDescent="0.2">
      <c r="B376" s="156">
        <f>COUNTA(C$19:C376)</f>
        <v>44</v>
      </c>
      <c r="C376" s="158"/>
      <c r="D376" s="158"/>
      <c r="E376" s="119" t="s">
        <v>142</v>
      </c>
      <c r="F376" s="120"/>
      <c r="G376" s="28">
        <v>15</v>
      </c>
      <c r="H376" s="29" t="s">
        <v>32</v>
      </c>
      <c r="I376" s="44">
        <v>9</v>
      </c>
      <c r="J376" s="45">
        <v>10</v>
      </c>
      <c r="K376" s="45">
        <v>12</v>
      </c>
      <c r="L376" s="45">
        <v>10</v>
      </c>
      <c r="M376" s="45">
        <v>15</v>
      </c>
      <c r="N376" s="45">
        <v>15</v>
      </c>
      <c r="O376" s="45">
        <v>11</v>
      </c>
      <c r="P376" s="45">
        <v>9</v>
      </c>
      <c r="Q376" s="45">
        <v>7</v>
      </c>
      <c r="R376" s="45">
        <v>9</v>
      </c>
      <c r="S376" s="45">
        <v>8</v>
      </c>
      <c r="T376" s="46">
        <v>7</v>
      </c>
      <c r="U376" s="47">
        <f t="shared" si="345"/>
        <v>122</v>
      </c>
      <c r="V376" s="112">
        <f t="shared" si="310"/>
        <v>103</v>
      </c>
      <c r="W376" s="10"/>
    </row>
    <row r="377" spans="2:23" ht="17.100000000000001" customHeight="1" x14ac:dyDescent="0.2">
      <c r="B377" s="156">
        <f>COUNTA(C$19:C377)</f>
        <v>44</v>
      </c>
      <c r="C377" s="158"/>
      <c r="D377" s="158"/>
      <c r="E377" s="121" t="s">
        <v>37</v>
      </c>
      <c r="F377" s="89" t="s">
        <v>38</v>
      </c>
      <c r="G377" s="54"/>
      <c r="H377" s="29" t="s">
        <v>26</v>
      </c>
      <c r="I377" s="98">
        <f>ROUNDDOWN(IF(I376&gt;120,IF(I376&gt;300,120*$G377+180*$G378+(I376-300)*$G379,120*$G377+(I376-120)*$G378),I376*$G377),2)</f>
        <v>0</v>
      </c>
      <c r="J377" s="40">
        <f>ROUNDDOWN(IF(J376&gt;120,IF(J376&gt;300,120*$G377+180*$G378+(J376-300)*$G379,120*$G377+(J376-120)*$G378),J376*$G377),2)</f>
        <v>0</v>
      </c>
      <c r="K377" s="40">
        <f>ROUNDDOWN(IF(K376&gt;120,IF(K376&gt;300,120*$G377+180*$G378+(K376-300)*$G379,120*$G377+(K376-120)*$G378),K376*$G377),2)</f>
        <v>0</v>
      </c>
      <c r="L377" s="40">
        <f t="shared" ref="L377:T377" si="346">ROUNDDOWN(IF(L376&gt;120,IF(L376&gt;300,120*$G377+180*$G378+(L376-300)*$G379,120*$G377+(L376-120)*$G378),L376*$G377),2)</f>
        <v>0</v>
      </c>
      <c r="M377" s="40">
        <f t="shared" si="346"/>
        <v>0</v>
      </c>
      <c r="N377" s="40">
        <f t="shared" si="346"/>
        <v>0</v>
      </c>
      <c r="O377" s="40">
        <f t="shared" si="346"/>
        <v>0</v>
      </c>
      <c r="P377" s="40">
        <f t="shared" si="346"/>
        <v>0</v>
      </c>
      <c r="Q377" s="40">
        <f t="shared" si="346"/>
        <v>0</v>
      </c>
      <c r="R377" s="40">
        <f t="shared" si="346"/>
        <v>0</v>
      </c>
      <c r="S377" s="40">
        <f t="shared" si="346"/>
        <v>0</v>
      </c>
      <c r="T377" s="99">
        <f t="shared" si="346"/>
        <v>0</v>
      </c>
      <c r="U377" s="32">
        <f>SUM(I377:T377)</f>
        <v>0</v>
      </c>
      <c r="V377" s="112">
        <f t="shared" si="310"/>
        <v>0</v>
      </c>
      <c r="W377" s="10"/>
    </row>
    <row r="378" spans="2:23" ht="17.100000000000001" customHeight="1" x14ac:dyDescent="0.2">
      <c r="B378" s="156">
        <f>COUNTA(C$19:C378)</f>
        <v>44</v>
      </c>
      <c r="C378" s="158"/>
      <c r="D378" s="158"/>
      <c r="E378" s="121"/>
      <c r="F378" s="90" t="s">
        <v>39</v>
      </c>
      <c r="G378" s="51"/>
      <c r="H378" s="55" t="s">
        <v>20</v>
      </c>
      <c r="I378" s="44">
        <f t="shared" ref="I378:T378" si="347">INT(SUM(I375,I377))</f>
        <v>0</v>
      </c>
      <c r="J378" s="56">
        <f t="shared" si="347"/>
        <v>0</v>
      </c>
      <c r="K378" s="56">
        <f t="shared" si="347"/>
        <v>0</v>
      </c>
      <c r="L378" s="56">
        <f t="shared" si="347"/>
        <v>0</v>
      </c>
      <c r="M378" s="56">
        <f t="shared" si="347"/>
        <v>0</v>
      </c>
      <c r="N378" s="56">
        <f t="shared" si="347"/>
        <v>0</v>
      </c>
      <c r="O378" s="56">
        <f t="shared" si="347"/>
        <v>0</v>
      </c>
      <c r="P378" s="56">
        <f t="shared" si="347"/>
        <v>0</v>
      </c>
      <c r="Q378" s="56">
        <f t="shared" si="347"/>
        <v>0</v>
      </c>
      <c r="R378" s="56">
        <f t="shared" si="347"/>
        <v>0</v>
      </c>
      <c r="S378" s="56">
        <f t="shared" si="347"/>
        <v>0</v>
      </c>
      <c r="T378" s="100">
        <f t="shared" si="347"/>
        <v>0</v>
      </c>
      <c r="U378" s="57">
        <f t="shared" ref="U378" si="348">SUM(I378:T378)</f>
        <v>0</v>
      </c>
      <c r="V378" s="112">
        <f t="shared" si="310"/>
        <v>0</v>
      </c>
      <c r="W378" s="10"/>
    </row>
    <row r="379" spans="2:23" ht="17.100000000000001" customHeight="1" x14ac:dyDescent="0.2">
      <c r="B379" s="152">
        <f>COUNTA(C$19:C379)</f>
        <v>44</v>
      </c>
      <c r="C379" s="159"/>
      <c r="D379" s="159"/>
      <c r="E379" s="122"/>
      <c r="F379" s="91" t="s">
        <v>40</v>
      </c>
      <c r="G379" s="52"/>
      <c r="H379" s="58"/>
      <c r="I379" s="101"/>
      <c r="J379" s="59"/>
      <c r="K379" s="59"/>
      <c r="L379" s="59"/>
      <c r="M379" s="59"/>
      <c r="N379" s="59"/>
      <c r="O379" s="59"/>
      <c r="P379" s="59"/>
      <c r="Q379" s="59"/>
      <c r="R379" s="59"/>
      <c r="S379" s="59"/>
      <c r="T379" s="102"/>
      <c r="U379" s="60"/>
      <c r="V379" s="112">
        <f t="shared" si="310"/>
        <v>0</v>
      </c>
      <c r="W379" s="10"/>
    </row>
    <row r="380" spans="2:23" ht="17.100000000000001" customHeight="1" x14ac:dyDescent="0.2">
      <c r="B380" s="151">
        <f>COUNTA(C$19:C380)</f>
        <v>45</v>
      </c>
      <c r="C380" s="157" t="s">
        <v>81</v>
      </c>
      <c r="D380" s="157" t="s">
        <v>35</v>
      </c>
      <c r="E380" s="117" t="s">
        <v>41</v>
      </c>
      <c r="F380" s="118"/>
      <c r="G380" s="53"/>
      <c r="H380" s="35" t="s">
        <v>19</v>
      </c>
      <c r="I380" s="36">
        <f>$G380</f>
        <v>0</v>
      </c>
      <c r="J380" s="37">
        <f>$G380</f>
        <v>0</v>
      </c>
      <c r="K380" s="37">
        <f t="shared" ref="K380:T380" si="349">$G380</f>
        <v>0</v>
      </c>
      <c r="L380" s="37">
        <f t="shared" si="349"/>
        <v>0</v>
      </c>
      <c r="M380" s="37">
        <f t="shared" si="349"/>
        <v>0</v>
      </c>
      <c r="N380" s="37">
        <f t="shared" si="349"/>
        <v>0</v>
      </c>
      <c r="O380" s="37">
        <f t="shared" si="349"/>
        <v>0</v>
      </c>
      <c r="P380" s="37">
        <f t="shared" si="349"/>
        <v>0</v>
      </c>
      <c r="Q380" s="37">
        <f t="shared" si="349"/>
        <v>0</v>
      </c>
      <c r="R380" s="37">
        <f t="shared" si="349"/>
        <v>0</v>
      </c>
      <c r="S380" s="37">
        <f t="shared" si="349"/>
        <v>0</v>
      </c>
      <c r="T380" s="38">
        <f t="shared" si="349"/>
        <v>0</v>
      </c>
      <c r="U380" s="43">
        <f t="shared" ref="U380:U381" si="350">SUM(I380:T380)</f>
        <v>0</v>
      </c>
      <c r="V380" s="112">
        <f t="shared" si="310"/>
        <v>0</v>
      </c>
      <c r="W380" s="10"/>
    </row>
    <row r="381" spans="2:23" ht="17.100000000000001" customHeight="1" x14ac:dyDescent="0.2">
      <c r="B381" s="156">
        <f>COUNTA(C$19:C381)</f>
        <v>45</v>
      </c>
      <c r="C381" s="158"/>
      <c r="D381" s="158"/>
      <c r="E381" s="119" t="s">
        <v>142</v>
      </c>
      <c r="F381" s="120"/>
      <c r="G381" s="28">
        <v>20</v>
      </c>
      <c r="H381" s="29" t="s">
        <v>32</v>
      </c>
      <c r="I381" s="44">
        <v>26</v>
      </c>
      <c r="J381" s="45">
        <v>28</v>
      </c>
      <c r="K381" s="45">
        <v>29</v>
      </c>
      <c r="L381" s="45">
        <v>28</v>
      </c>
      <c r="M381" s="45">
        <v>33</v>
      </c>
      <c r="N381" s="45">
        <v>29</v>
      </c>
      <c r="O381" s="45">
        <v>25</v>
      </c>
      <c r="P381" s="45">
        <v>30</v>
      </c>
      <c r="Q381" s="45">
        <v>25</v>
      </c>
      <c r="R381" s="45">
        <v>29</v>
      </c>
      <c r="S381" s="45">
        <v>27</v>
      </c>
      <c r="T381" s="46">
        <v>26</v>
      </c>
      <c r="U381" s="47">
        <f t="shared" si="350"/>
        <v>335</v>
      </c>
      <c r="V381" s="112">
        <f t="shared" si="310"/>
        <v>281</v>
      </c>
      <c r="W381" s="10"/>
    </row>
    <row r="382" spans="2:23" ht="17.100000000000001" customHeight="1" x14ac:dyDescent="0.2">
      <c r="B382" s="156">
        <f>COUNTA(C$19:C382)</f>
        <v>45</v>
      </c>
      <c r="C382" s="158"/>
      <c r="D382" s="158"/>
      <c r="E382" s="121" t="s">
        <v>37</v>
      </c>
      <c r="F382" s="89" t="s">
        <v>38</v>
      </c>
      <c r="G382" s="54"/>
      <c r="H382" s="29" t="s">
        <v>26</v>
      </c>
      <c r="I382" s="98">
        <f>ROUNDDOWN(IF(I381&gt;120,IF(I381&gt;300,120*$G382+180*$G383+(I381-300)*$G384,120*$G382+(I381-120)*$G383),I381*$G382),2)</f>
        <v>0</v>
      </c>
      <c r="J382" s="40">
        <f>ROUNDDOWN(IF(J381&gt;120,IF(J381&gt;300,120*$G382+180*$G383+(J381-300)*$G384,120*$G382+(J381-120)*$G383),J381*$G382),2)</f>
        <v>0</v>
      </c>
      <c r="K382" s="40">
        <f>ROUNDDOWN(IF(K381&gt;120,IF(K381&gt;300,120*$G382+180*$G383+(K381-300)*$G384,120*$G382+(K381-120)*$G383),K381*$G382),2)</f>
        <v>0</v>
      </c>
      <c r="L382" s="40">
        <f t="shared" ref="L382:T382" si="351">ROUNDDOWN(IF(L381&gt;120,IF(L381&gt;300,120*$G382+180*$G383+(L381-300)*$G384,120*$G382+(L381-120)*$G383),L381*$G382),2)</f>
        <v>0</v>
      </c>
      <c r="M382" s="40">
        <f t="shared" si="351"/>
        <v>0</v>
      </c>
      <c r="N382" s="40">
        <f t="shared" si="351"/>
        <v>0</v>
      </c>
      <c r="O382" s="40">
        <f t="shared" si="351"/>
        <v>0</v>
      </c>
      <c r="P382" s="40">
        <f t="shared" si="351"/>
        <v>0</v>
      </c>
      <c r="Q382" s="40">
        <f t="shared" si="351"/>
        <v>0</v>
      </c>
      <c r="R382" s="40">
        <f t="shared" si="351"/>
        <v>0</v>
      </c>
      <c r="S382" s="40">
        <f t="shared" si="351"/>
        <v>0</v>
      </c>
      <c r="T382" s="99">
        <f t="shared" si="351"/>
        <v>0</v>
      </c>
      <c r="U382" s="32">
        <f>SUM(I382:T382)</f>
        <v>0</v>
      </c>
      <c r="V382" s="112">
        <f t="shared" si="310"/>
        <v>0</v>
      </c>
      <c r="W382" s="10"/>
    </row>
    <row r="383" spans="2:23" ht="17.100000000000001" customHeight="1" x14ac:dyDescent="0.2">
      <c r="B383" s="156">
        <f>COUNTA(C$19:C383)</f>
        <v>45</v>
      </c>
      <c r="C383" s="158"/>
      <c r="D383" s="158"/>
      <c r="E383" s="121"/>
      <c r="F383" s="90" t="s">
        <v>39</v>
      </c>
      <c r="G383" s="51"/>
      <c r="H383" s="55" t="s">
        <v>20</v>
      </c>
      <c r="I383" s="44">
        <f>INT(SUM(I380,I382))</f>
        <v>0</v>
      </c>
      <c r="J383" s="56">
        <f>INT(SUM(J380,J382))</f>
        <v>0</v>
      </c>
      <c r="K383" s="56">
        <f t="shared" ref="K383:T383" si="352">INT(SUM(K380,K382))</f>
        <v>0</v>
      </c>
      <c r="L383" s="56">
        <f t="shared" si="352"/>
        <v>0</v>
      </c>
      <c r="M383" s="56">
        <f t="shared" si="352"/>
        <v>0</v>
      </c>
      <c r="N383" s="56">
        <f t="shared" si="352"/>
        <v>0</v>
      </c>
      <c r="O383" s="56">
        <f t="shared" si="352"/>
        <v>0</v>
      </c>
      <c r="P383" s="56">
        <f t="shared" si="352"/>
        <v>0</v>
      </c>
      <c r="Q383" s="56">
        <f t="shared" si="352"/>
        <v>0</v>
      </c>
      <c r="R383" s="56">
        <f t="shared" si="352"/>
        <v>0</v>
      </c>
      <c r="S383" s="56">
        <f t="shared" si="352"/>
        <v>0</v>
      </c>
      <c r="T383" s="100">
        <f t="shared" si="352"/>
        <v>0</v>
      </c>
      <c r="U383" s="57">
        <f t="shared" ref="U383" si="353">SUM(I383:T383)</f>
        <v>0</v>
      </c>
      <c r="V383" s="112">
        <f t="shared" si="310"/>
        <v>0</v>
      </c>
      <c r="W383" s="10"/>
    </row>
    <row r="384" spans="2:23" ht="17.100000000000001" customHeight="1" x14ac:dyDescent="0.2">
      <c r="B384" s="152">
        <f>COUNTA(C$19:C384)</f>
        <v>45</v>
      </c>
      <c r="C384" s="159"/>
      <c r="D384" s="159"/>
      <c r="E384" s="122"/>
      <c r="F384" s="91" t="s">
        <v>40</v>
      </c>
      <c r="G384" s="52"/>
      <c r="H384" s="58"/>
      <c r="I384" s="101"/>
      <c r="J384" s="59"/>
      <c r="K384" s="59"/>
      <c r="L384" s="59"/>
      <c r="M384" s="59"/>
      <c r="N384" s="59"/>
      <c r="O384" s="59"/>
      <c r="P384" s="59"/>
      <c r="Q384" s="59"/>
      <c r="R384" s="59"/>
      <c r="S384" s="59"/>
      <c r="T384" s="102"/>
      <c r="U384" s="60"/>
      <c r="V384" s="112">
        <f t="shared" si="310"/>
        <v>0</v>
      </c>
      <c r="W384" s="10"/>
    </row>
    <row r="385" spans="2:23" ht="17.100000000000001" customHeight="1" x14ac:dyDescent="0.2">
      <c r="B385" s="151">
        <f>COUNTA(C$19:C385)</f>
        <v>46</v>
      </c>
      <c r="C385" s="157" t="s">
        <v>132</v>
      </c>
      <c r="D385" s="157" t="s">
        <v>35</v>
      </c>
      <c r="E385" s="117" t="s">
        <v>41</v>
      </c>
      <c r="F385" s="118"/>
      <c r="G385" s="53"/>
      <c r="H385" s="35" t="s">
        <v>19</v>
      </c>
      <c r="I385" s="36">
        <f>$G385</f>
        <v>0</v>
      </c>
      <c r="J385" s="37">
        <f>$G385</f>
        <v>0</v>
      </c>
      <c r="K385" s="37">
        <f t="shared" ref="K385:T385" si="354">$G385</f>
        <v>0</v>
      </c>
      <c r="L385" s="37">
        <f t="shared" si="354"/>
        <v>0</v>
      </c>
      <c r="M385" s="37">
        <f t="shared" si="354"/>
        <v>0</v>
      </c>
      <c r="N385" s="37">
        <f t="shared" si="354"/>
        <v>0</v>
      </c>
      <c r="O385" s="37">
        <f t="shared" si="354"/>
        <v>0</v>
      </c>
      <c r="P385" s="37">
        <f t="shared" si="354"/>
        <v>0</v>
      </c>
      <c r="Q385" s="37">
        <f t="shared" si="354"/>
        <v>0</v>
      </c>
      <c r="R385" s="37">
        <f t="shared" si="354"/>
        <v>0</v>
      </c>
      <c r="S385" s="37">
        <f t="shared" si="354"/>
        <v>0</v>
      </c>
      <c r="T385" s="38">
        <f t="shared" si="354"/>
        <v>0</v>
      </c>
      <c r="U385" s="43">
        <f t="shared" ref="U385:U386" si="355">SUM(I385:T385)</f>
        <v>0</v>
      </c>
      <c r="V385" s="112">
        <f t="shared" si="310"/>
        <v>0</v>
      </c>
      <c r="W385" s="10"/>
    </row>
    <row r="386" spans="2:23" ht="17.100000000000001" customHeight="1" x14ac:dyDescent="0.2">
      <c r="B386" s="156">
        <f>COUNTA(C$19:C386)</f>
        <v>46</v>
      </c>
      <c r="C386" s="158"/>
      <c r="D386" s="158"/>
      <c r="E386" s="119" t="s">
        <v>142</v>
      </c>
      <c r="F386" s="120"/>
      <c r="G386" s="28">
        <v>20</v>
      </c>
      <c r="H386" s="29" t="s">
        <v>32</v>
      </c>
      <c r="I386" s="44">
        <v>19</v>
      </c>
      <c r="J386" s="45">
        <v>19</v>
      </c>
      <c r="K386" s="45">
        <v>21</v>
      </c>
      <c r="L386" s="45">
        <v>21</v>
      </c>
      <c r="M386" s="45">
        <v>28</v>
      </c>
      <c r="N386" s="45">
        <v>26</v>
      </c>
      <c r="O386" s="45">
        <v>21</v>
      </c>
      <c r="P386" s="45">
        <v>18</v>
      </c>
      <c r="Q386" s="45">
        <v>16</v>
      </c>
      <c r="R386" s="45">
        <v>20</v>
      </c>
      <c r="S386" s="45">
        <v>17</v>
      </c>
      <c r="T386" s="46">
        <v>16</v>
      </c>
      <c r="U386" s="47">
        <f t="shared" si="355"/>
        <v>242</v>
      </c>
      <c r="V386" s="112">
        <f t="shared" si="310"/>
        <v>204</v>
      </c>
      <c r="W386" s="10"/>
    </row>
    <row r="387" spans="2:23" ht="17.100000000000001" customHeight="1" x14ac:dyDescent="0.2">
      <c r="B387" s="156">
        <f>COUNTA(C$19:C387)</f>
        <v>46</v>
      </c>
      <c r="C387" s="158"/>
      <c r="D387" s="158"/>
      <c r="E387" s="121" t="s">
        <v>37</v>
      </c>
      <c r="F387" s="89" t="s">
        <v>38</v>
      </c>
      <c r="G387" s="54"/>
      <c r="H387" s="29" t="s">
        <v>26</v>
      </c>
      <c r="I387" s="98">
        <f>ROUNDDOWN(IF(I386&gt;120,IF(I386&gt;300,120*$G387+180*$G388+(I386-300)*$G389,120*$G387+(I386-120)*$G388),I386*$G387),2)</f>
        <v>0</v>
      </c>
      <c r="J387" s="40">
        <f>ROUNDDOWN(IF(J386&gt;120,IF(J386&gt;300,120*$G387+180*$G388+(J386-300)*$G389,120*$G387+(J386-120)*$G388),J386*$G387),2)</f>
        <v>0</v>
      </c>
      <c r="K387" s="40">
        <f>ROUNDDOWN(IF(K386&gt;120,IF(K386&gt;300,120*$G387+180*$G388+(K386-300)*$G389,120*$G387+(K386-120)*$G388),K386*$G387),2)</f>
        <v>0</v>
      </c>
      <c r="L387" s="40">
        <f t="shared" ref="L387:T387" si="356">ROUNDDOWN(IF(L386&gt;120,IF(L386&gt;300,120*$G387+180*$G388+(L386-300)*$G389,120*$G387+(L386-120)*$G388),L386*$G387),2)</f>
        <v>0</v>
      </c>
      <c r="M387" s="40">
        <f t="shared" si="356"/>
        <v>0</v>
      </c>
      <c r="N387" s="40">
        <f t="shared" si="356"/>
        <v>0</v>
      </c>
      <c r="O387" s="40">
        <f t="shared" si="356"/>
        <v>0</v>
      </c>
      <c r="P387" s="40">
        <f t="shared" si="356"/>
        <v>0</v>
      </c>
      <c r="Q387" s="40">
        <f t="shared" si="356"/>
        <v>0</v>
      </c>
      <c r="R387" s="40">
        <f t="shared" si="356"/>
        <v>0</v>
      </c>
      <c r="S387" s="40">
        <f t="shared" si="356"/>
        <v>0</v>
      </c>
      <c r="T387" s="99">
        <f t="shared" si="356"/>
        <v>0</v>
      </c>
      <c r="U387" s="32">
        <f>SUM(I387:T387)</f>
        <v>0</v>
      </c>
      <c r="V387" s="112">
        <f t="shared" si="310"/>
        <v>0</v>
      </c>
      <c r="W387" s="10"/>
    </row>
    <row r="388" spans="2:23" ht="17.100000000000001" customHeight="1" x14ac:dyDescent="0.2">
      <c r="B388" s="156">
        <f>COUNTA(C$19:C388)</f>
        <v>46</v>
      </c>
      <c r="C388" s="158"/>
      <c r="D388" s="158"/>
      <c r="E388" s="121"/>
      <c r="F388" s="90" t="s">
        <v>39</v>
      </c>
      <c r="G388" s="51"/>
      <c r="H388" s="55" t="s">
        <v>20</v>
      </c>
      <c r="I388" s="44">
        <f>INT(SUM(I385,I387))</f>
        <v>0</v>
      </c>
      <c r="J388" s="56">
        <f>INT(SUM(J385,J387))</f>
        <v>0</v>
      </c>
      <c r="K388" s="56">
        <f t="shared" ref="K388:T388" si="357">INT(SUM(K385,K387))</f>
        <v>0</v>
      </c>
      <c r="L388" s="56">
        <f t="shared" si="357"/>
        <v>0</v>
      </c>
      <c r="M388" s="56">
        <f t="shared" si="357"/>
        <v>0</v>
      </c>
      <c r="N388" s="56">
        <f t="shared" si="357"/>
        <v>0</v>
      </c>
      <c r="O388" s="56">
        <f t="shared" si="357"/>
        <v>0</v>
      </c>
      <c r="P388" s="56">
        <f t="shared" si="357"/>
        <v>0</v>
      </c>
      <c r="Q388" s="56">
        <f t="shared" si="357"/>
        <v>0</v>
      </c>
      <c r="R388" s="56">
        <f t="shared" si="357"/>
        <v>0</v>
      </c>
      <c r="S388" s="56">
        <f t="shared" si="357"/>
        <v>0</v>
      </c>
      <c r="T388" s="100">
        <f t="shared" si="357"/>
        <v>0</v>
      </c>
      <c r="U388" s="57">
        <f t="shared" ref="U388" si="358">SUM(I388:T388)</f>
        <v>0</v>
      </c>
      <c r="V388" s="112">
        <f t="shared" si="310"/>
        <v>0</v>
      </c>
      <c r="W388" s="10"/>
    </row>
    <row r="389" spans="2:23" ht="17.100000000000001" customHeight="1" x14ac:dyDescent="0.2">
      <c r="B389" s="152">
        <f>COUNTA(C$19:C389)</f>
        <v>46</v>
      </c>
      <c r="C389" s="159"/>
      <c r="D389" s="159"/>
      <c r="E389" s="122"/>
      <c r="F389" s="91" t="s">
        <v>40</v>
      </c>
      <c r="G389" s="52"/>
      <c r="H389" s="58"/>
      <c r="I389" s="101"/>
      <c r="J389" s="59"/>
      <c r="K389" s="59"/>
      <c r="L389" s="59"/>
      <c r="M389" s="59"/>
      <c r="N389" s="59"/>
      <c r="O389" s="59"/>
      <c r="P389" s="59"/>
      <c r="Q389" s="59"/>
      <c r="R389" s="59"/>
      <c r="S389" s="59"/>
      <c r="T389" s="102"/>
      <c r="U389" s="60"/>
      <c r="V389" s="112">
        <f t="shared" si="310"/>
        <v>0</v>
      </c>
      <c r="W389" s="10"/>
    </row>
    <row r="390" spans="2:23" ht="17.100000000000001" customHeight="1" x14ac:dyDescent="0.2">
      <c r="B390" s="151">
        <f>COUNTA(C$19:C390)</f>
        <v>47</v>
      </c>
      <c r="C390" s="157" t="s">
        <v>82</v>
      </c>
      <c r="D390" s="157" t="s">
        <v>35</v>
      </c>
      <c r="E390" s="117" t="s">
        <v>41</v>
      </c>
      <c r="F390" s="118"/>
      <c r="G390" s="53"/>
      <c r="H390" s="35" t="s">
        <v>19</v>
      </c>
      <c r="I390" s="36">
        <f>$G390</f>
        <v>0</v>
      </c>
      <c r="J390" s="37">
        <f>$G390</f>
        <v>0</v>
      </c>
      <c r="K390" s="37">
        <f t="shared" ref="K390:T390" si="359">$G390</f>
        <v>0</v>
      </c>
      <c r="L390" s="37">
        <f t="shared" si="359"/>
        <v>0</v>
      </c>
      <c r="M390" s="37">
        <f t="shared" si="359"/>
        <v>0</v>
      </c>
      <c r="N390" s="37">
        <f t="shared" si="359"/>
        <v>0</v>
      </c>
      <c r="O390" s="37">
        <f t="shared" si="359"/>
        <v>0</v>
      </c>
      <c r="P390" s="37">
        <f t="shared" si="359"/>
        <v>0</v>
      </c>
      <c r="Q390" s="37">
        <f t="shared" si="359"/>
        <v>0</v>
      </c>
      <c r="R390" s="37">
        <f t="shared" si="359"/>
        <v>0</v>
      </c>
      <c r="S390" s="37">
        <f t="shared" si="359"/>
        <v>0</v>
      </c>
      <c r="T390" s="38">
        <f t="shared" si="359"/>
        <v>0</v>
      </c>
      <c r="U390" s="43">
        <f t="shared" ref="U390:U391" si="360">SUM(I390:T390)</f>
        <v>0</v>
      </c>
      <c r="V390" s="112">
        <f t="shared" si="310"/>
        <v>0</v>
      </c>
      <c r="W390" s="10"/>
    </row>
    <row r="391" spans="2:23" ht="17.100000000000001" customHeight="1" x14ac:dyDescent="0.2">
      <c r="B391" s="156">
        <f>COUNTA(C$19:C391)</f>
        <v>47</v>
      </c>
      <c r="C391" s="158"/>
      <c r="D391" s="158"/>
      <c r="E391" s="119" t="s">
        <v>142</v>
      </c>
      <c r="F391" s="120"/>
      <c r="G391" s="28">
        <v>20</v>
      </c>
      <c r="H391" s="29" t="s">
        <v>32</v>
      </c>
      <c r="I391" s="44">
        <v>9</v>
      </c>
      <c r="J391" s="45">
        <v>8</v>
      </c>
      <c r="K391" s="45">
        <v>8</v>
      </c>
      <c r="L391" s="45">
        <v>8</v>
      </c>
      <c r="M391" s="45">
        <v>9</v>
      </c>
      <c r="N391" s="45">
        <v>8</v>
      </c>
      <c r="O391" s="45">
        <v>10</v>
      </c>
      <c r="P391" s="45">
        <v>8</v>
      </c>
      <c r="Q391" s="45">
        <v>8</v>
      </c>
      <c r="R391" s="45">
        <v>9</v>
      </c>
      <c r="S391" s="45">
        <v>8</v>
      </c>
      <c r="T391" s="46">
        <v>8</v>
      </c>
      <c r="U391" s="47">
        <f t="shared" si="360"/>
        <v>101</v>
      </c>
      <c r="V391" s="112">
        <f t="shared" si="310"/>
        <v>84</v>
      </c>
      <c r="W391" s="10"/>
    </row>
    <row r="392" spans="2:23" ht="17.100000000000001" customHeight="1" x14ac:dyDescent="0.2">
      <c r="B392" s="156">
        <f>COUNTA(C$19:C392)</f>
        <v>47</v>
      </c>
      <c r="C392" s="158"/>
      <c r="D392" s="158"/>
      <c r="E392" s="121" t="s">
        <v>37</v>
      </c>
      <c r="F392" s="89" t="s">
        <v>38</v>
      </c>
      <c r="G392" s="54"/>
      <c r="H392" s="29" t="s">
        <v>26</v>
      </c>
      <c r="I392" s="98">
        <f>ROUNDDOWN(IF(I391&gt;120,IF(I391&gt;300,120*$G392+180*$G393+(I391-300)*$G394,120*$G392+(I391-120)*$G393),I391*$G392),2)</f>
        <v>0</v>
      </c>
      <c r="J392" s="40">
        <f>ROUNDDOWN(IF(J391&gt;120,IF(J391&gt;300,120*$G392+180*$G393+(J391-300)*$G394,120*$G392+(J391-120)*$G393),J391*$G392),2)</f>
        <v>0</v>
      </c>
      <c r="K392" s="40">
        <f>ROUNDDOWN(IF(K391&gt;120,IF(K391&gt;300,120*$G392+180*$G393+(K391-300)*$G394,120*$G392+(K391-120)*$G393),K391*$G392),2)</f>
        <v>0</v>
      </c>
      <c r="L392" s="40">
        <f t="shared" ref="L392:T392" si="361">ROUNDDOWN(IF(L391&gt;120,IF(L391&gt;300,120*$G392+180*$G393+(L391-300)*$G394,120*$G392+(L391-120)*$G393),L391*$G392),2)</f>
        <v>0</v>
      </c>
      <c r="M392" s="40">
        <f t="shared" si="361"/>
        <v>0</v>
      </c>
      <c r="N392" s="40">
        <f t="shared" si="361"/>
        <v>0</v>
      </c>
      <c r="O392" s="40">
        <f t="shared" si="361"/>
        <v>0</v>
      </c>
      <c r="P392" s="40">
        <f t="shared" si="361"/>
        <v>0</v>
      </c>
      <c r="Q392" s="40">
        <f t="shared" si="361"/>
        <v>0</v>
      </c>
      <c r="R392" s="40">
        <f t="shared" si="361"/>
        <v>0</v>
      </c>
      <c r="S392" s="40">
        <f t="shared" si="361"/>
        <v>0</v>
      </c>
      <c r="T392" s="99">
        <f t="shared" si="361"/>
        <v>0</v>
      </c>
      <c r="U392" s="32">
        <f>SUM(I392:T392)</f>
        <v>0</v>
      </c>
      <c r="V392" s="112">
        <f t="shared" si="310"/>
        <v>0</v>
      </c>
      <c r="W392" s="10"/>
    </row>
    <row r="393" spans="2:23" ht="17.100000000000001" customHeight="1" x14ac:dyDescent="0.2">
      <c r="B393" s="156">
        <f>COUNTA(C$19:C393)</f>
        <v>47</v>
      </c>
      <c r="C393" s="158"/>
      <c r="D393" s="158"/>
      <c r="E393" s="121"/>
      <c r="F393" s="90" t="s">
        <v>39</v>
      </c>
      <c r="G393" s="51"/>
      <c r="H393" s="55" t="s">
        <v>20</v>
      </c>
      <c r="I393" s="44">
        <f>INT(SUM(I390,I392))</f>
        <v>0</v>
      </c>
      <c r="J393" s="56">
        <f>INT(SUM(J390,J392))</f>
        <v>0</v>
      </c>
      <c r="K393" s="56">
        <f t="shared" ref="K393:T393" si="362">INT(SUM(K390,K392))</f>
        <v>0</v>
      </c>
      <c r="L393" s="56">
        <f t="shared" si="362"/>
        <v>0</v>
      </c>
      <c r="M393" s="56">
        <f t="shared" si="362"/>
        <v>0</v>
      </c>
      <c r="N393" s="56">
        <f t="shared" si="362"/>
        <v>0</v>
      </c>
      <c r="O393" s="56">
        <f t="shared" si="362"/>
        <v>0</v>
      </c>
      <c r="P393" s="56">
        <f t="shared" si="362"/>
        <v>0</v>
      </c>
      <c r="Q393" s="56">
        <f t="shared" si="362"/>
        <v>0</v>
      </c>
      <c r="R393" s="56">
        <f t="shared" si="362"/>
        <v>0</v>
      </c>
      <c r="S393" s="56">
        <f t="shared" si="362"/>
        <v>0</v>
      </c>
      <c r="T393" s="100">
        <f t="shared" si="362"/>
        <v>0</v>
      </c>
      <c r="U393" s="57">
        <f t="shared" ref="U393" si="363">SUM(I393:T393)</f>
        <v>0</v>
      </c>
      <c r="V393" s="112">
        <f t="shared" si="310"/>
        <v>0</v>
      </c>
      <c r="W393" s="10"/>
    </row>
    <row r="394" spans="2:23" ht="17.100000000000001" customHeight="1" x14ac:dyDescent="0.2">
      <c r="B394" s="152">
        <f>COUNTA(C$19:C394)</f>
        <v>47</v>
      </c>
      <c r="C394" s="159"/>
      <c r="D394" s="159"/>
      <c r="E394" s="122"/>
      <c r="F394" s="91" t="s">
        <v>40</v>
      </c>
      <c r="G394" s="52"/>
      <c r="H394" s="58"/>
      <c r="I394" s="101"/>
      <c r="J394" s="59"/>
      <c r="K394" s="59"/>
      <c r="L394" s="59"/>
      <c r="M394" s="59"/>
      <c r="N394" s="59"/>
      <c r="O394" s="59"/>
      <c r="P394" s="59"/>
      <c r="Q394" s="59"/>
      <c r="R394" s="59"/>
      <c r="S394" s="59"/>
      <c r="T394" s="102"/>
      <c r="U394" s="60"/>
      <c r="V394" s="112">
        <f t="shared" si="310"/>
        <v>0</v>
      </c>
      <c r="W394" s="10"/>
    </row>
    <row r="395" spans="2:23" ht="17.100000000000001" customHeight="1" x14ac:dyDescent="0.2">
      <c r="B395" s="151">
        <f>COUNTA(C$19:C395)</f>
        <v>48</v>
      </c>
      <c r="C395" s="157" t="s">
        <v>83</v>
      </c>
      <c r="D395" s="157" t="s">
        <v>35</v>
      </c>
      <c r="E395" s="117" t="s">
        <v>41</v>
      </c>
      <c r="F395" s="118"/>
      <c r="G395" s="53"/>
      <c r="H395" s="35" t="s">
        <v>19</v>
      </c>
      <c r="I395" s="36">
        <f>$G395</f>
        <v>0</v>
      </c>
      <c r="J395" s="37">
        <f>$G395</f>
        <v>0</v>
      </c>
      <c r="K395" s="37">
        <f t="shared" ref="K395:T395" si="364">$G395</f>
        <v>0</v>
      </c>
      <c r="L395" s="37">
        <f t="shared" si="364"/>
        <v>0</v>
      </c>
      <c r="M395" s="37">
        <f t="shared" si="364"/>
        <v>0</v>
      </c>
      <c r="N395" s="37">
        <f t="shared" si="364"/>
        <v>0</v>
      </c>
      <c r="O395" s="37">
        <f t="shared" si="364"/>
        <v>0</v>
      </c>
      <c r="P395" s="37">
        <f t="shared" si="364"/>
        <v>0</v>
      </c>
      <c r="Q395" s="37">
        <f t="shared" si="364"/>
        <v>0</v>
      </c>
      <c r="R395" s="37">
        <f t="shared" si="364"/>
        <v>0</v>
      </c>
      <c r="S395" s="37">
        <f t="shared" si="364"/>
        <v>0</v>
      </c>
      <c r="T395" s="38">
        <f t="shared" si="364"/>
        <v>0</v>
      </c>
      <c r="U395" s="43">
        <f t="shared" ref="U395:U396" si="365">SUM(I395:T395)</f>
        <v>0</v>
      </c>
      <c r="V395" s="112">
        <f t="shared" si="310"/>
        <v>0</v>
      </c>
      <c r="W395" s="10"/>
    </row>
    <row r="396" spans="2:23" ht="17.100000000000001" customHeight="1" x14ac:dyDescent="0.2">
      <c r="B396" s="156">
        <f>COUNTA(C$19:C396)</f>
        <v>48</v>
      </c>
      <c r="C396" s="158"/>
      <c r="D396" s="158"/>
      <c r="E396" s="119" t="s">
        <v>142</v>
      </c>
      <c r="F396" s="120"/>
      <c r="G396" s="28">
        <v>15</v>
      </c>
      <c r="H396" s="29" t="s">
        <v>32</v>
      </c>
      <c r="I396" s="44">
        <v>15</v>
      </c>
      <c r="J396" s="45">
        <v>25</v>
      </c>
      <c r="K396" s="45">
        <v>35</v>
      </c>
      <c r="L396" s="45">
        <v>42</v>
      </c>
      <c r="M396" s="45">
        <v>48</v>
      </c>
      <c r="N396" s="45">
        <v>41</v>
      </c>
      <c r="O396" s="45">
        <v>38</v>
      </c>
      <c r="P396" s="45">
        <v>17</v>
      </c>
      <c r="Q396" s="45">
        <v>13</v>
      </c>
      <c r="R396" s="45">
        <v>15</v>
      </c>
      <c r="S396" s="45">
        <v>13</v>
      </c>
      <c r="T396" s="46">
        <v>13</v>
      </c>
      <c r="U396" s="47">
        <f t="shared" si="365"/>
        <v>315</v>
      </c>
      <c r="V396" s="112">
        <f t="shared" si="310"/>
        <v>275</v>
      </c>
      <c r="W396" s="10"/>
    </row>
    <row r="397" spans="2:23" ht="17.100000000000001" customHeight="1" x14ac:dyDescent="0.2">
      <c r="B397" s="156">
        <f>COUNTA(C$19:C397)</f>
        <v>48</v>
      </c>
      <c r="C397" s="158"/>
      <c r="D397" s="158"/>
      <c r="E397" s="121" t="s">
        <v>37</v>
      </c>
      <c r="F397" s="89" t="s">
        <v>38</v>
      </c>
      <c r="G397" s="54"/>
      <c r="H397" s="29" t="s">
        <v>26</v>
      </c>
      <c r="I397" s="98">
        <f>ROUNDDOWN(IF(I396&gt;120,IF(I396&gt;300,120*$G397+180*$G398+(I396-300)*$G399,120*$G397+(I396-120)*$G398),I396*$G397),2)</f>
        <v>0</v>
      </c>
      <c r="J397" s="40">
        <f>ROUNDDOWN(IF(J396&gt;120,IF(J396&gt;300,120*$G397+180*$G398+(J396-300)*$G399,120*$G397+(J396-120)*$G398),J396*$G397),2)</f>
        <v>0</v>
      </c>
      <c r="K397" s="40">
        <f>ROUNDDOWN(IF(K396&gt;120,IF(K396&gt;300,120*$G397+180*$G398+(K396-300)*$G399,120*$G397+(K396-120)*$G398),K396*$G397),2)</f>
        <v>0</v>
      </c>
      <c r="L397" s="40">
        <f t="shared" ref="L397:T397" si="366">ROUNDDOWN(IF(L396&gt;120,IF(L396&gt;300,120*$G397+180*$G398+(L396-300)*$G399,120*$G397+(L396-120)*$G398),L396*$G397),2)</f>
        <v>0</v>
      </c>
      <c r="M397" s="40">
        <f t="shared" si="366"/>
        <v>0</v>
      </c>
      <c r="N397" s="40">
        <f t="shared" si="366"/>
        <v>0</v>
      </c>
      <c r="O397" s="40">
        <f t="shared" si="366"/>
        <v>0</v>
      </c>
      <c r="P397" s="40">
        <f t="shared" si="366"/>
        <v>0</v>
      </c>
      <c r="Q397" s="40">
        <f t="shared" si="366"/>
        <v>0</v>
      </c>
      <c r="R397" s="40">
        <f t="shared" si="366"/>
        <v>0</v>
      </c>
      <c r="S397" s="40">
        <f t="shared" si="366"/>
        <v>0</v>
      </c>
      <c r="T397" s="99">
        <f t="shared" si="366"/>
        <v>0</v>
      </c>
      <c r="U397" s="32">
        <f>SUM(I397:T397)</f>
        <v>0</v>
      </c>
      <c r="V397" s="112">
        <f t="shared" si="310"/>
        <v>0</v>
      </c>
      <c r="W397" s="10"/>
    </row>
    <row r="398" spans="2:23" ht="17.100000000000001" customHeight="1" x14ac:dyDescent="0.2">
      <c r="B398" s="156">
        <f>COUNTA(C$19:C398)</f>
        <v>48</v>
      </c>
      <c r="C398" s="158"/>
      <c r="D398" s="158"/>
      <c r="E398" s="121"/>
      <c r="F398" s="90" t="s">
        <v>39</v>
      </c>
      <c r="G398" s="51"/>
      <c r="H398" s="55" t="s">
        <v>20</v>
      </c>
      <c r="I398" s="44">
        <f>INT(SUM(I395,I397))</f>
        <v>0</v>
      </c>
      <c r="J398" s="56">
        <f>INT(SUM(J395,J397))</f>
        <v>0</v>
      </c>
      <c r="K398" s="56">
        <f t="shared" ref="K398:T398" si="367">INT(SUM(K395,K397))</f>
        <v>0</v>
      </c>
      <c r="L398" s="56">
        <f t="shared" si="367"/>
        <v>0</v>
      </c>
      <c r="M398" s="56">
        <f t="shared" si="367"/>
        <v>0</v>
      </c>
      <c r="N398" s="56">
        <f t="shared" si="367"/>
        <v>0</v>
      </c>
      <c r="O398" s="56">
        <f t="shared" si="367"/>
        <v>0</v>
      </c>
      <c r="P398" s="56">
        <f t="shared" si="367"/>
        <v>0</v>
      </c>
      <c r="Q398" s="56">
        <f t="shared" si="367"/>
        <v>0</v>
      </c>
      <c r="R398" s="56">
        <f t="shared" si="367"/>
        <v>0</v>
      </c>
      <c r="S398" s="56">
        <f t="shared" si="367"/>
        <v>0</v>
      </c>
      <c r="T398" s="100">
        <f t="shared" si="367"/>
        <v>0</v>
      </c>
      <c r="U398" s="57">
        <f t="shared" ref="U398" si="368">SUM(I398:T398)</f>
        <v>0</v>
      </c>
      <c r="V398" s="112">
        <f t="shared" si="310"/>
        <v>0</v>
      </c>
      <c r="W398" s="10"/>
    </row>
    <row r="399" spans="2:23" ht="17.100000000000001" customHeight="1" x14ac:dyDescent="0.2">
      <c r="B399" s="152">
        <f>COUNTA(C$19:C399)</f>
        <v>48</v>
      </c>
      <c r="C399" s="159"/>
      <c r="D399" s="159"/>
      <c r="E399" s="122"/>
      <c r="F399" s="91" t="s">
        <v>40</v>
      </c>
      <c r="G399" s="52"/>
      <c r="H399" s="58"/>
      <c r="I399" s="101"/>
      <c r="J399" s="59"/>
      <c r="K399" s="59"/>
      <c r="L399" s="59"/>
      <c r="M399" s="59"/>
      <c r="N399" s="59"/>
      <c r="O399" s="59"/>
      <c r="P399" s="59"/>
      <c r="Q399" s="59"/>
      <c r="R399" s="59"/>
      <c r="S399" s="59"/>
      <c r="T399" s="102"/>
      <c r="U399" s="60"/>
      <c r="V399" s="112">
        <f t="shared" si="310"/>
        <v>0</v>
      </c>
      <c r="W399" s="10"/>
    </row>
    <row r="400" spans="2:23" ht="17.100000000000001" customHeight="1" x14ac:dyDescent="0.2">
      <c r="B400" s="151">
        <f>COUNTA(C$19:C400)</f>
        <v>49</v>
      </c>
      <c r="C400" s="157" t="s">
        <v>133</v>
      </c>
      <c r="D400" s="146" t="s">
        <v>33</v>
      </c>
      <c r="E400" s="117" t="s">
        <v>21</v>
      </c>
      <c r="F400" s="118"/>
      <c r="G400" s="53"/>
      <c r="H400" s="35" t="s">
        <v>19</v>
      </c>
      <c r="I400" s="36">
        <f>ROUNDDOWN($G400*$G402*$G403,2)</f>
        <v>0</v>
      </c>
      <c r="J400" s="37">
        <f t="shared" ref="J400:T400" si="369">ROUNDDOWN($G400*$G402*$G403,2)</f>
        <v>0</v>
      </c>
      <c r="K400" s="37">
        <f t="shared" si="369"/>
        <v>0</v>
      </c>
      <c r="L400" s="37">
        <f t="shared" si="369"/>
        <v>0</v>
      </c>
      <c r="M400" s="37">
        <f t="shared" si="369"/>
        <v>0</v>
      </c>
      <c r="N400" s="37">
        <f t="shared" si="369"/>
        <v>0</v>
      </c>
      <c r="O400" s="37">
        <f t="shared" si="369"/>
        <v>0</v>
      </c>
      <c r="P400" s="37">
        <f t="shared" si="369"/>
        <v>0</v>
      </c>
      <c r="Q400" s="37">
        <f t="shared" si="369"/>
        <v>0</v>
      </c>
      <c r="R400" s="37">
        <f t="shared" si="369"/>
        <v>0</v>
      </c>
      <c r="S400" s="37">
        <f t="shared" si="369"/>
        <v>0</v>
      </c>
      <c r="T400" s="38">
        <f t="shared" si="369"/>
        <v>0</v>
      </c>
      <c r="U400" s="43">
        <f t="shared" ref="U400:U401" si="370">SUM(I400:T400)</f>
        <v>0</v>
      </c>
      <c r="V400" s="112">
        <f t="shared" si="310"/>
        <v>0</v>
      </c>
      <c r="W400" s="10"/>
    </row>
    <row r="401" spans="2:23" ht="17.100000000000001" customHeight="1" x14ac:dyDescent="0.2">
      <c r="B401" s="156">
        <f>COUNTA(C$19:C401)</f>
        <v>49</v>
      </c>
      <c r="C401" s="158"/>
      <c r="D401" s="147"/>
      <c r="E401" s="92" t="s">
        <v>34</v>
      </c>
      <c r="F401" s="48"/>
      <c r="G401" s="49">
        <v>0</v>
      </c>
      <c r="H401" s="29" t="s">
        <v>30</v>
      </c>
      <c r="I401" s="103"/>
      <c r="J401" s="104"/>
      <c r="K401" s="105"/>
      <c r="L401" s="39">
        <v>706</v>
      </c>
      <c r="M401" s="45">
        <v>1601</v>
      </c>
      <c r="N401" s="45">
        <v>1676</v>
      </c>
      <c r="O401" s="39">
        <v>1102</v>
      </c>
      <c r="P401" s="105"/>
      <c r="Q401" s="105"/>
      <c r="R401" s="105"/>
      <c r="S401" s="105"/>
      <c r="T401" s="106"/>
      <c r="U401" s="31">
        <f t="shared" si="370"/>
        <v>5085</v>
      </c>
      <c r="V401" s="112">
        <f t="shared" si="310"/>
        <v>5085</v>
      </c>
      <c r="W401" s="10"/>
    </row>
    <row r="402" spans="2:23" ht="17.100000000000001" customHeight="1" x14ac:dyDescent="0.2">
      <c r="B402" s="156">
        <f>COUNTA(C$19:C402)</f>
        <v>49</v>
      </c>
      <c r="C402" s="158"/>
      <c r="D402" s="147"/>
      <c r="E402" s="119" t="s">
        <v>22</v>
      </c>
      <c r="F402" s="120"/>
      <c r="G402" s="28">
        <v>25</v>
      </c>
      <c r="H402" s="29" t="s">
        <v>31</v>
      </c>
      <c r="I402" s="44">
        <v>1766</v>
      </c>
      <c r="J402" s="45">
        <v>1674</v>
      </c>
      <c r="K402" s="45">
        <v>1693</v>
      </c>
      <c r="L402" s="45">
        <v>870</v>
      </c>
      <c r="M402" s="104"/>
      <c r="N402" s="104"/>
      <c r="O402" s="45">
        <v>710</v>
      </c>
      <c r="P402" s="45">
        <v>1744</v>
      </c>
      <c r="Q402" s="45">
        <v>1627</v>
      </c>
      <c r="R402" s="45">
        <v>1901</v>
      </c>
      <c r="S402" s="45">
        <v>1567</v>
      </c>
      <c r="T402" s="46">
        <v>1476</v>
      </c>
      <c r="U402" s="31">
        <f t="shared" ref="U402:U405" si="371">SUM(I402:T402)</f>
        <v>15028</v>
      </c>
      <c r="V402" s="112">
        <f t="shared" si="310"/>
        <v>11588</v>
      </c>
      <c r="W402" s="10"/>
    </row>
    <row r="403" spans="2:23" ht="17.100000000000001" customHeight="1" x14ac:dyDescent="0.2">
      <c r="B403" s="156">
        <f>COUNTA(C$19:C403)</f>
        <v>49</v>
      </c>
      <c r="C403" s="158"/>
      <c r="D403" s="147"/>
      <c r="E403" s="92" t="s">
        <v>23</v>
      </c>
      <c r="F403" s="93">
        <v>0.9</v>
      </c>
      <c r="G403" s="109">
        <f>ROUND(1-(F403-0.85),2)</f>
        <v>0.95</v>
      </c>
      <c r="H403" s="29" t="s">
        <v>32</v>
      </c>
      <c r="I403" s="44">
        <f>SUM(I401:I402)</f>
        <v>1766</v>
      </c>
      <c r="J403" s="45">
        <f t="shared" ref="J403:T403" si="372">SUM(J401:J402)</f>
        <v>1674</v>
      </c>
      <c r="K403" s="45">
        <f t="shared" si="372"/>
        <v>1693</v>
      </c>
      <c r="L403" s="45">
        <f t="shared" si="372"/>
        <v>1576</v>
      </c>
      <c r="M403" s="45">
        <f t="shared" si="372"/>
        <v>1601</v>
      </c>
      <c r="N403" s="45">
        <f t="shared" si="372"/>
        <v>1676</v>
      </c>
      <c r="O403" s="45">
        <f t="shared" si="372"/>
        <v>1812</v>
      </c>
      <c r="P403" s="45">
        <f t="shared" si="372"/>
        <v>1744</v>
      </c>
      <c r="Q403" s="45">
        <f t="shared" si="372"/>
        <v>1627</v>
      </c>
      <c r="R403" s="45">
        <f t="shared" si="372"/>
        <v>1901</v>
      </c>
      <c r="S403" s="45">
        <f t="shared" si="372"/>
        <v>1567</v>
      </c>
      <c r="T403" s="46">
        <f t="shared" si="372"/>
        <v>1476</v>
      </c>
      <c r="U403" s="47">
        <f t="shared" si="371"/>
        <v>20113</v>
      </c>
      <c r="V403" s="112">
        <f t="shared" si="310"/>
        <v>16673</v>
      </c>
      <c r="W403" s="10"/>
    </row>
    <row r="404" spans="2:23" ht="17.100000000000001" customHeight="1" x14ac:dyDescent="0.2">
      <c r="B404" s="156">
        <f>COUNTA(C$19:C404)</f>
        <v>49</v>
      </c>
      <c r="C404" s="158"/>
      <c r="D404" s="147"/>
      <c r="E404" s="149" t="s">
        <v>27</v>
      </c>
      <c r="F404" s="94" t="s">
        <v>25</v>
      </c>
      <c r="G404" s="51"/>
      <c r="H404" s="29" t="s">
        <v>26</v>
      </c>
      <c r="I404" s="98">
        <f>ROUNDDOWN($G404*I401+$G405*I402,2)</f>
        <v>0</v>
      </c>
      <c r="J404" s="40">
        <f t="shared" ref="J404:T404" si="373">ROUNDDOWN($G404*J401+$G405*J402,2)</f>
        <v>0</v>
      </c>
      <c r="K404" s="40">
        <f t="shared" si="373"/>
        <v>0</v>
      </c>
      <c r="L404" s="40">
        <f t="shared" si="373"/>
        <v>0</v>
      </c>
      <c r="M404" s="40">
        <f t="shared" si="373"/>
        <v>0</v>
      </c>
      <c r="N404" s="40">
        <f t="shared" si="373"/>
        <v>0</v>
      </c>
      <c r="O404" s="40">
        <f t="shared" si="373"/>
        <v>0</v>
      </c>
      <c r="P404" s="40">
        <f t="shared" si="373"/>
        <v>0</v>
      </c>
      <c r="Q404" s="40">
        <f t="shared" si="373"/>
        <v>0</v>
      </c>
      <c r="R404" s="40">
        <f t="shared" si="373"/>
        <v>0</v>
      </c>
      <c r="S404" s="40">
        <f t="shared" si="373"/>
        <v>0</v>
      </c>
      <c r="T404" s="99">
        <f t="shared" si="373"/>
        <v>0</v>
      </c>
      <c r="U404" s="32">
        <f t="shared" si="371"/>
        <v>0</v>
      </c>
      <c r="V404" s="112">
        <f t="shared" ref="V404:V467" si="374">SUM(K404:T404)</f>
        <v>0</v>
      </c>
      <c r="W404" s="10"/>
    </row>
    <row r="405" spans="2:23" ht="17.100000000000001" customHeight="1" x14ac:dyDescent="0.2">
      <c r="B405" s="156">
        <f>COUNTA(C$19:C405)</f>
        <v>49</v>
      </c>
      <c r="C405" s="158"/>
      <c r="D405" s="148"/>
      <c r="E405" s="150"/>
      <c r="F405" s="95" t="s">
        <v>24</v>
      </c>
      <c r="G405" s="52"/>
      <c r="H405" s="33" t="s">
        <v>20</v>
      </c>
      <c r="I405" s="107">
        <f>INT(SUM(I400,I404))</f>
        <v>0</v>
      </c>
      <c r="J405" s="41">
        <f t="shared" ref="J405:T405" si="375">INT(SUM(J400,J404))</f>
        <v>0</v>
      </c>
      <c r="K405" s="41">
        <f t="shared" si="375"/>
        <v>0</v>
      </c>
      <c r="L405" s="41">
        <f t="shared" si="375"/>
        <v>0</v>
      </c>
      <c r="M405" s="41">
        <f t="shared" si="375"/>
        <v>0</v>
      </c>
      <c r="N405" s="41">
        <f t="shared" si="375"/>
        <v>0</v>
      </c>
      <c r="O405" s="41">
        <f t="shared" si="375"/>
        <v>0</v>
      </c>
      <c r="P405" s="41">
        <f t="shared" si="375"/>
        <v>0</v>
      </c>
      <c r="Q405" s="41">
        <f t="shared" si="375"/>
        <v>0</v>
      </c>
      <c r="R405" s="41">
        <f t="shared" si="375"/>
        <v>0</v>
      </c>
      <c r="S405" s="41">
        <f t="shared" si="375"/>
        <v>0</v>
      </c>
      <c r="T405" s="108">
        <f t="shared" si="375"/>
        <v>0</v>
      </c>
      <c r="U405" s="34">
        <f t="shared" si="371"/>
        <v>0</v>
      </c>
      <c r="V405" s="112">
        <f t="shared" si="374"/>
        <v>0</v>
      </c>
      <c r="W405" s="10"/>
    </row>
    <row r="406" spans="2:23" ht="17.100000000000001" customHeight="1" x14ac:dyDescent="0.2">
      <c r="B406" s="156">
        <f>COUNTA(C$19:C406)</f>
        <v>49</v>
      </c>
      <c r="C406" s="160"/>
      <c r="D406" s="157" t="s">
        <v>35</v>
      </c>
      <c r="E406" s="117" t="s">
        <v>41</v>
      </c>
      <c r="F406" s="118"/>
      <c r="G406" s="53"/>
      <c r="H406" s="35" t="s">
        <v>19</v>
      </c>
      <c r="I406" s="36">
        <f t="shared" ref="I406:T406" si="376">$G406</f>
        <v>0</v>
      </c>
      <c r="J406" s="37">
        <f t="shared" si="376"/>
        <v>0</v>
      </c>
      <c r="K406" s="37">
        <f t="shared" si="376"/>
        <v>0</v>
      </c>
      <c r="L406" s="37">
        <f t="shared" si="376"/>
        <v>0</v>
      </c>
      <c r="M406" s="37">
        <f t="shared" si="376"/>
        <v>0</v>
      </c>
      <c r="N406" s="37">
        <f t="shared" si="376"/>
        <v>0</v>
      </c>
      <c r="O406" s="37">
        <f t="shared" si="376"/>
        <v>0</v>
      </c>
      <c r="P406" s="37">
        <f t="shared" si="376"/>
        <v>0</v>
      </c>
      <c r="Q406" s="37">
        <f t="shared" si="376"/>
        <v>0</v>
      </c>
      <c r="R406" s="37">
        <f t="shared" si="376"/>
        <v>0</v>
      </c>
      <c r="S406" s="37">
        <f t="shared" si="376"/>
        <v>0</v>
      </c>
      <c r="T406" s="38">
        <f t="shared" si="376"/>
        <v>0</v>
      </c>
      <c r="U406" s="43">
        <f>SUM(I406:T406)</f>
        <v>0</v>
      </c>
      <c r="V406" s="112">
        <f t="shared" si="374"/>
        <v>0</v>
      </c>
      <c r="W406" s="10"/>
    </row>
    <row r="407" spans="2:23" ht="17.100000000000001" customHeight="1" x14ac:dyDescent="0.2">
      <c r="B407" s="156">
        <f>COUNTA(C$19:C407)</f>
        <v>49</v>
      </c>
      <c r="C407" s="160"/>
      <c r="D407" s="158"/>
      <c r="E407" s="119" t="s">
        <v>142</v>
      </c>
      <c r="F407" s="120"/>
      <c r="G407" s="28">
        <v>15</v>
      </c>
      <c r="H407" s="29" t="s">
        <v>32</v>
      </c>
      <c r="I407" s="44">
        <v>37</v>
      </c>
      <c r="J407" s="45">
        <v>11</v>
      </c>
      <c r="K407" s="45">
        <v>12</v>
      </c>
      <c r="L407" s="45">
        <v>26</v>
      </c>
      <c r="M407" s="45">
        <v>29</v>
      </c>
      <c r="N407" s="45">
        <v>32</v>
      </c>
      <c r="O407" s="45">
        <v>22</v>
      </c>
      <c r="P407" s="45">
        <v>12</v>
      </c>
      <c r="Q407" s="45">
        <v>103</v>
      </c>
      <c r="R407" s="45">
        <v>185</v>
      </c>
      <c r="S407" s="45">
        <v>139</v>
      </c>
      <c r="T407" s="46">
        <v>40</v>
      </c>
      <c r="U407" s="47">
        <f>SUM(I407:T407)</f>
        <v>648</v>
      </c>
      <c r="V407" s="112">
        <f t="shared" si="374"/>
        <v>600</v>
      </c>
      <c r="W407" s="10"/>
    </row>
    <row r="408" spans="2:23" ht="17.100000000000001" customHeight="1" x14ac:dyDescent="0.2">
      <c r="B408" s="156">
        <f>COUNTA(C$19:C408)</f>
        <v>49</v>
      </c>
      <c r="C408" s="160"/>
      <c r="D408" s="158"/>
      <c r="E408" s="121" t="s">
        <v>37</v>
      </c>
      <c r="F408" s="89" t="s">
        <v>38</v>
      </c>
      <c r="G408" s="54"/>
      <c r="H408" s="29" t="s">
        <v>26</v>
      </c>
      <c r="I408" s="98">
        <f t="shared" ref="I408:T408" si="377">ROUNDDOWN(IF(I407&gt;120,IF(I407&gt;300,120*$G408+180*$G409+(I407-300)*$G410,120*$G408+(I407-120)*$G409),I407*$G408),2)</f>
        <v>0</v>
      </c>
      <c r="J408" s="40">
        <f t="shared" si="377"/>
        <v>0</v>
      </c>
      <c r="K408" s="40">
        <f t="shared" si="377"/>
        <v>0</v>
      </c>
      <c r="L408" s="40">
        <f t="shared" si="377"/>
        <v>0</v>
      </c>
      <c r="M408" s="40">
        <f t="shared" si="377"/>
        <v>0</v>
      </c>
      <c r="N408" s="40">
        <f t="shared" si="377"/>
        <v>0</v>
      </c>
      <c r="O408" s="40">
        <f t="shared" si="377"/>
        <v>0</v>
      </c>
      <c r="P408" s="40">
        <f t="shared" si="377"/>
        <v>0</v>
      </c>
      <c r="Q408" s="40">
        <f t="shared" si="377"/>
        <v>0</v>
      </c>
      <c r="R408" s="40">
        <f t="shared" si="377"/>
        <v>0</v>
      </c>
      <c r="S408" s="40">
        <f t="shared" si="377"/>
        <v>0</v>
      </c>
      <c r="T408" s="99">
        <f t="shared" si="377"/>
        <v>0</v>
      </c>
      <c r="U408" s="32">
        <f>SUM(I408:T408)</f>
        <v>0</v>
      </c>
      <c r="V408" s="112">
        <f t="shared" si="374"/>
        <v>0</v>
      </c>
      <c r="W408" s="10"/>
    </row>
    <row r="409" spans="2:23" ht="17.100000000000001" customHeight="1" x14ac:dyDescent="0.2">
      <c r="B409" s="156">
        <f>COUNTA(C$19:C409)</f>
        <v>49</v>
      </c>
      <c r="C409" s="160"/>
      <c r="D409" s="158"/>
      <c r="E409" s="121"/>
      <c r="F409" s="90" t="s">
        <v>39</v>
      </c>
      <c r="G409" s="51"/>
      <c r="H409" s="55" t="s">
        <v>20</v>
      </c>
      <c r="I409" s="44">
        <f>INT(SUM(I406,I408))</f>
        <v>0</v>
      </c>
      <c r="J409" s="56">
        <f>INT(SUM(J406,J408))</f>
        <v>0</v>
      </c>
      <c r="K409" s="56">
        <f t="shared" ref="K409:T409" si="378">INT(SUM(K406,K408))</f>
        <v>0</v>
      </c>
      <c r="L409" s="56">
        <f t="shared" si="378"/>
        <v>0</v>
      </c>
      <c r="M409" s="56">
        <f t="shared" si="378"/>
        <v>0</v>
      </c>
      <c r="N409" s="56">
        <f t="shared" si="378"/>
        <v>0</v>
      </c>
      <c r="O409" s="56">
        <f t="shared" si="378"/>
        <v>0</v>
      </c>
      <c r="P409" s="56">
        <f t="shared" si="378"/>
        <v>0</v>
      </c>
      <c r="Q409" s="56">
        <f t="shared" si="378"/>
        <v>0</v>
      </c>
      <c r="R409" s="56">
        <f t="shared" si="378"/>
        <v>0</v>
      </c>
      <c r="S409" s="56">
        <f t="shared" si="378"/>
        <v>0</v>
      </c>
      <c r="T409" s="100">
        <f t="shared" si="378"/>
        <v>0</v>
      </c>
      <c r="U409" s="57">
        <f>SUM(I409:T409)</f>
        <v>0</v>
      </c>
      <c r="V409" s="112">
        <f t="shared" si="374"/>
        <v>0</v>
      </c>
      <c r="W409" s="10"/>
    </row>
    <row r="410" spans="2:23" ht="17.100000000000001" customHeight="1" x14ac:dyDescent="0.2">
      <c r="B410" s="152">
        <f>COUNTA(C$19:C410)</f>
        <v>49</v>
      </c>
      <c r="C410" s="161"/>
      <c r="D410" s="159"/>
      <c r="E410" s="122"/>
      <c r="F410" s="91" t="s">
        <v>40</v>
      </c>
      <c r="G410" s="52"/>
      <c r="H410" s="58"/>
      <c r="I410" s="101"/>
      <c r="J410" s="59"/>
      <c r="K410" s="59"/>
      <c r="L410" s="59"/>
      <c r="M410" s="59"/>
      <c r="N410" s="59"/>
      <c r="O410" s="59"/>
      <c r="P410" s="59"/>
      <c r="Q410" s="59"/>
      <c r="R410" s="59"/>
      <c r="S410" s="59"/>
      <c r="T410" s="102"/>
      <c r="U410" s="60"/>
      <c r="V410" s="112">
        <f t="shared" si="374"/>
        <v>0</v>
      </c>
      <c r="W410" s="10"/>
    </row>
    <row r="411" spans="2:23" ht="17.100000000000001" customHeight="1" x14ac:dyDescent="0.2">
      <c r="B411" s="151">
        <f>COUNTA(C$19:C411)</f>
        <v>50</v>
      </c>
      <c r="C411" s="157" t="s">
        <v>84</v>
      </c>
      <c r="D411" s="146" t="s">
        <v>33</v>
      </c>
      <c r="E411" s="117" t="s">
        <v>21</v>
      </c>
      <c r="F411" s="118"/>
      <c r="G411" s="53"/>
      <c r="H411" s="35" t="s">
        <v>19</v>
      </c>
      <c r="I411" s="36">
        <f>ROUNDDOWN($G411*$G413*$G414,2)</f>
        <v>0</v>
      </c>
      <c r="J411" s="37">
        <f t="shared" ref="J411:T411" si="379">ROUNDDOWN($G411*$G413*$G414,2)</f>
        <v>0</v>
      </c>
      <c r="K411" s="37">
        <f t="shared" si="379"/>
        <v>0</v>
      </c>
      <c r="L411" s="37">
        <f t="shared" si="379"/>
        <v>0</v>
      </c>
      <c r="M411" s="37">
        <f t="shared" si="379"/>
        <v>0</v>
      </c>
      <c r="N411" s="37">
        <f t="shared" si="379"/>
        <v>0</v>
      </c>
      <c r="O411" s="37">
        <f t="shared" si="379"/>
        <v>0</v>
      </c>
      <c r="P411" s="37">
        <f t="shared" si="379"/>
        <v>0</v>
      </c>
      <c r="Q411" s="37">
        <f t="shared" si="379"/>
        <v>0</v>
      </c>
      <c r="R411" s="37">
        <f t="shared" si="379"/>
        <v>0</v>
      </c>
      <c r="S411" s="37">
        <f t="shared" si="379"/>
        <v>0</v>
      </c>
      <c r="T411" s="38">
        <f t="shared" si="379"/>
        <v>0</v>
      </c>
      <c r="U411" s="43">
        <f t="shared" ref="U411:U412" si="380">SUM(I411:T411)</f>
        <v>0</v>
      </c>
      <c r="V411" s="112">
        <f t="shared" si="374"/>
        <v>0</v>
      </c>
      <c r="W411" s="10"/>
    </row>
    <row r="412" spans="2:23" ht="17.100000000000001" customHeight="1" x14ac:dyDescent="0.2">
      <c r="B412" s="156">
        <f>COUNTA(C$19:C412)</f>
        <v>50</v>
      </c>
      <c r="C412" s="158"/>
      <c r="D412" s="147"/>
      <c r="E412" s="92" t="s">
        <v>34</v>
      </c>
      <c r="F412" s="48"/>
      <c r="G412" s="49">
        <v>0</v>
      </c>
      <c r="H412" s="29" t="s">
        <v>30</v>
      </c>
      <c r="I412" s="103"/>
      <c r="J412" s="104"/>
      <c r="K412" s="105"/>
      <c r="L412" s="39">
        <v>2975</v>
      </c>
      <c r="M412" s="45">
        <v>6502</v>
      </c>
      <c r="N412" s="45">
        <v>7646</v>
      </c>
      <c r="O412" s="39">
        <v>4301</v>
      </c>
      <c r="P412" s="105"/>
      <c r="Q412" s="105"/>
      <c r="R412" s="105"/>
      <c r="S412" s="105"/>
      <c r="T412" s="106"/>
      <c r="U412" s="31">
        <f t="shared" si="380"/>
        <v>21424</v>
      </c>
      <c r="V412" s="112">
        <f t="shared" si="374"/>
        <v>21424</v>
      </c>
      <c r="W412" s="10"/>
    </row>
    <row r="413" spans="2:23" ht="17.100000000000001" customHeight="1" x14ac:dyDescent="0.2">
      <c r="B413" s="156">
        <f>COUNTA(C$19:C413)</f>
        <v>50</v>
      </c>
      <c r="C413" s="158"/>
      <c r="D413" s="147"/>
      <c r="E413" s="119" t="s">
        <v>22</v>
      </c>
      <c r="F413" s="120"/>
      <c r="G413" s="28">
        <v>46</v>
      </c>
      <c r="H413" s="29" t="s">
        <v>31</v>
      </c>
      <c r="I413" s="44">
        <v>8769</v>
      </c>
      <c r="J413" s="45">
        <v>7048</v>
      </c>
      <c r="K413" s="45">
        <v>7043</v>
      </c>
      <c r="L413" s="45">
        <v>3793</v>
      </c>
      <c r="M413" s="104"/>
      <c r="N413" s="104"/>
      <c r="O413" s="45">
        <v>3057</v>
      </c>
      <c r="P413" s="45">
        <v>7701</v>
      </c>
      <c r="Q413" s="45">
        <v>7770</v>
      </c>
      <c r="R413" s="45">
        <v>7858</v>
      </c>
      <c r="S413" s="45">
        <v>8461</v>
      </c>
      <c r="T413" s="46">
        <v>7632</v>
      </c>
      <c r="U413" s="31">
        <f t="shared" ref="U413:U416" si="381">SUM(I413:T413)</f>
        <v>69132</v>
      </c>
      <c r="V413" s="112">
        <f t="shared" si="374"/>
        <v>53315</v>
      </c>
      <c r="W413" s="10"/>
    </row>
    <row r="414" spans="2:23" ht="17.100000000000001" customHeight="1" x14ac:dyDescent="0.2">
      <c r="B414" s="156">
        <f>COUNTA(C$19:C414)</f>
        <v>50</v>
      </c>
      <c r="C414" s="158"/>
      <c r="D414" s="147"/>
      <c r="E414" s="92" t="s">
        <v>23</v>
      </c>
      <c r="F414" s="93">
        <v>0.9</v>
      </c>
      <c r="G414" s="109">
        <f>ROUND(1-(F414-0.85),2)</f>
        <v>0.95</v>
      </c>
      <c r="H414" s="29" t="s">
        <v>32</v>
      </c>
      <c r="I414" s="44">
        <f>SUM(I412:I413)</f>
        <v>8769</v>
      </c>
      <c r="J414" s="45">
        <f t="shared" ref="J414:T414" si="382">SUM(J412:J413)</f>
        <v>7048</v>
      </c>
      <c r="K414" s="45">
        <f t="shared" si="382"/>
        <v>7043</v>
      </c>
      <c r="L414" s="45">
        <f t="shared" si="382"/>
        <v>6768</v>
      </c>
      <c r="M414" s="45">
        <f t="shared" si="382"/>
        <v>6502</v>
      </c>
      <c r="N414" s="45">
        <f t="shared" si="382"/>
        <v>7646</v>
      </c>
      <c r="O414" s="45">
        <f t="shared" si="382"/>
        <v>7358</v>
      </c>
      <c r="P414" s="45">
        <f t="shared" si="382"/>
        <v>7701</v>
      </c>
      <c r="Q414" s="45">
        <f t="shared" si="382"/>
        <v>7770</v>
      </c>
      <c r="R414" s="45">
        <f t="shared" si="382"/>
        <v>7858</v>
      </c>
      <c r="S414" s="45">
        <f t="shared" si="382"/>
        <v>8461</v>
      </c>
      <c r="T414" s="46">
        <f t="shared" si="382"/>
        <v>7632</v>
      </c>
      <c r="U414" s="47">
        <f t="shared" si="381"/>
        <v>90556</v>
      </c>
      <c r="V414" s="112">
        <f t="shared" si="374"/>
        <v>74739</v>
      </c>
      <c r="W414" s="10"/>
    </row>
    <row r="415" spans="2:23" ht="17.100000000000001" customHeight="1" x14ac:dyDescent="0.2">
      <c r="B415" s="156">
        <f>COUNTA(C$19:C415)</f>
        <v>50</v>
      </c>
      <c r="C415" s="158"/>
      <c r="D415" s="147"/>
      <c r="E415" s="149" t="s">
        <v>27</v>
      </c>
      <c r="F415" s="94" t="s">
        <v>25</v>
      </c>
      <c r="G415" s="51"/>
      <c r="H415" s="29" t="s">
        <v>26</v>
      </c>
      <c r="I415" s="98">
        <f>ROUNDDOWN($G415*I412+$G416*I413,2)</f>
        <v>0</v>
      </c>
      <c r="J415" s="40">
        <f t="shared" ref="J415:T415" si="383">ROUNDDOWN($G415*J412+$G416*J413,2)</f>
        <v>0</v>
      </c>
      <c r="K415" s="40">
        <f t="shared" si="383"/>
        <v>0</v>
      </c>
      <c r="L415" s="40">
        <f t="shared" si="383"/>
        <v>0</v>
      </c>
      <c r="M415" s="40">
        <f t="shared" si="383"/>
        <v>0</v>
      </c>
      <c r="N415" s="40">
        <f t="shared" si="383"/>
        <v>0</v>
      </c>
      <c r="O415" s="40">
        <f t="shared" si="383"/>
        <v>0</v>
      </c>
      <c r="P415" s="40">
        <f t="shared" si="383"/>
        <v>0</v>
      </c>
      <c r="Q415" s="40">
        <f t="shared" si="383"/>
        <v>0</v>
      </c>
      <c r="R415" s="40">
        <f t="shared" si="383"/>
        <v>0</v>
      </c>
      <c r="S415" s="40">
        <f t="shared" si="383"/>
        <v>0</v>
      </c>
      <c r="T415" s="99">
        <f t="shared" si="383"/>
        <v>0</v>
      </c>
      <c r="U415" s="32">
        <f t="shared" si="381"/>
        <v>0</v>
      </c>
      <c r="V415" s="112">
        <f t="shared" si="374"/>
        <v>0</v>
      </c>
      <c r="W415" s="10"/>
    </row>
    <row r="416" spans="2:23" ht="17.100000000000001" customHeight="1" x14ac:dyDescent="0.2">
      <c r="B416" s="156">
        <f>COUNTA(C$19:C416)</f>
        <v>50</v>
      </c>
      <c r="C416" s="158"/>
      <c r="D416" s="148"/>
      <c r="E416" s="150"/>
      <c r="F416" s="95" t="s">
        <v>24</v>
      </c>
      <c r="G416" s="52"/>
      <c r="H416" s="33" t="s">
        <v>20</v>
      </c>
      <c r="I416" s="107">
        <f>INT(SUM(I411,I415))</f>
        <v>0</v>
      </c>
      <c r="J416" s="41">
        <f t="shared" ref="J416:T416" si="384">INT(SUM(J411,J415))</f>
        <v>0</v>
      </c>
      <c r="K416" s="41">
        <f t="shared" si="384"/>
        <v>0</v>
      </c>
      <c r="L416" s="41">
        <f t="shared" si="384"/>
        <v>0</v>
      </c>
      <c r="M416" s="41">
        <f t="shared" si="384"/>
        <v>0</v>
      </c>
      <c r="N416" s="41">
        <f t="shared" si="384"/>
        <v>0</v>
      </c>
      <c r="O416" s="41">
        <f t="shared" si="384"/>
        <v>0</v>
      </c>
      <c r="P416" s="41">
        <f t="shared" si="384"/>
        <v>0</v>
      </c>
      <c r="Q416" s="41">
        <f t="shared" si="384"/>
        <v>0</v>
      </c>
      <c r="R416" s="41">
        <f t="shared" si="384"/>
        <v>0</v>
      </c>
      <c r="S416" s="41">
        <f t="shared" si="384"/>
        <v>0</v>
      </c>
      <c r="T416" s="108">
        <f t="shared" si="384"/>
        <v>0</v>
      </c>
      <c r="U416" s="34">
        <f t="shared" si="381"/>
        <v>0</v>
      </c>
      <c r="V416" s="112">
        <f t="shared" si="374"/>
        <v>0</v>
      </c>
      <c r="W416" s="10"/>
    </row>
    <row r="417" spans="2:23" ht="17.100000000000001" customHeight="1" x14ac:dyDescent="0.2">
      <c r="B417" s="156">
        <f>COUNTA(C$19:C417)</f>
        <v>50</v>
      </c>
      <c r="C417" s="160"/>
      <c r="D417" s="157" t="s">
        <v>35</v>
      </c>
      <c r="E417" s="117" t="s">
        <v>41</v>
      </c>
      <c r="F417" s="118"/>
      <c r="G417" s="53"/>
      <c r="H417" s="35" t="s">
        <v>19</v>
      </c>
      <c r="I417" s="36">
        <f t="shared" ref="I417:T417" si="385">$G417</f>
        <v>0</v>
      </c>
      <c r="J417" s="37">
        <f t="shared" si="385"/>
        <v>0</v>
      </c>
      <c r="K417" s="37">
        <f t="shared" si="385"/>
        <v>0</v>
      </c>
      <c r="L417" s="37">
        <f t="shared" si="385"/>
        <v>0</v>
      </c>
      <c r="M417" s="37">
        <f t="shared" si="385"/>
        <v>0</v>
      </c>
      <c r="N417" s="37">
        <f t="shared" si="385"/>
        <v>0</v>
      </c>
      <c r="O417" s="37">
        <f t="shared" si="385"/>
        <v>0</v>
      </c>
      <c r="P417" s="37">
        <f t="shared" si="385"/>
        <v>0</v>
      </c>
      <c r="Q417" s="37">
        <f t="shared" si="385"/>
        <v>0</v>
      </c>
      <c r="R417" s="37">
        <f t="shared" si="385"/>
        <v>0</v>
      </c>
      <c r="S417" s="37">
        <f t="shared" si="385"/>
        <v>0</v>
      </c>
      <c r="T417" s="38">
        <f t="shared" si="385"/>
        <v>0</v>
      </c>
      <c r="U417" s="43">
        <f t="shared" ref="U417:U420" si="386">SUM(I417:T417)</f>
        <v>0</v>
      </c>
      <c r="V417" s="112">
        <f t="shared" si="374"/>
        <v>0</v>
      </c>
      <c r="W417" s="10"/>
    </row>
    <row r="418" spans="2:23" ht="17.100000000000001" customHeight="1" x14ac:dyDescent="0.2">
      <c r="B418" s="156">
        <f>COUNTA(C$19:C418)</f>
        <v>50</v>
      </c>
      <c r="C418" s="160"/>
      <c r="D418" s="158"/>
      <c r="E418" s="119" t="s">
        <v>142</v>
      </c>
      <c r="F418" s="120"/>
      <c r="G418" s="28">
        <v>20</v>
      </c>
      <c r="H418" s="29" t="s">
        <v>32</v>
      </c>
      <c r="I418" s="44">
        <v>84</v>
      </c>
      <c r="J418" s="45">
        <v>73</v>
      </c>
      <c r="K418" s="45">
        <v>78</v>
      </c>
      <c r="L418" s="45">
        <v>78</v>
      </c>
      <c r="M418" s="45">
        <v>87</v>
      </c>
      <c r="N418" s="45">
        <v>120</v>
      </c>
      <c r="O418" s="45">
        <v>89</v>
      </c>
      <c r="P418" s="45">
        <v>82</v>
      </c>
      <c r="Q418" s="45">
        <v>76</v>
      </c>
      <c r="R418" s="45">
        <v>94</v>
      </c>
      <c r="S418" s="45">
        <v>110</v>
      </c>
      <c r="T418" s="46">
        <v>76</v>
      </c>
      <c r="U418" s="47">
        <f t="shared" si="386"/>
        <v>1047</v>
      </c>
      <c r="V418" s="112">
        <f t="shared" si="374"/>
        <v>890</v>
      </c>
      <c r="W418" s="10"/>
    </row>
    <row r="419" spans="2:23" ht="17.100000000000001" customHeight="1" x14ac:dyDescent="0.2">
      <c r="B419" s="156">
        <f>COUNTA(C$19:C419)</f>
        <v>50</v>
      </c>
      <c r="C419" s="160"/>
      <c r="D419" s="158"/>
      <c r="E419" s="121" t="s">
        <v>37</v>
      </c>
      <c r="F419" s="89" t="s">
        <v>38</v>
      </c>
      <c r="G419" s="54"/>
      <c r="H419" s="29" t="s">
        <v>26</v>
      </c>
      <c r="I419" s="98">
        <f t="shared" ref="I419:T419" si="387">ROUNDDOWN(IF(I418&gt;120,IF(I418&gt;300,120*$G419+180*$G420+(I418-300)*$G421,120*$G419+(I418-120)*$G420),I418*$G419),2)</f>
        <v>0</v>
      </c>
      <c r="J419" s="40">
        <f t="shared" si="387"/>
        <v>0</v>
      </c>
      <c r="K419" s="40">
        <f t="shared" si="387"/>
        <v>0</v>
      </c>
      <c r="L419" s="40">
        <f t="shared" si="387"/>
        <v>0</v>
      </c>
      <c r="M419" s="40">
        <f t="shared" si="387"/>
        <v>0</v>
      </c>
      <c r="N419" s="40">
        <f t="shared" si="387"/>
        <v>0</v>
      </c>
      <c r="O419" s="40">
        <f t="shared" si="387"/>
        <v>0</v>
      </c>
      <c r="P419" s="40">
        <f t="shared" si="387"/>
        <v>0</v>
      </c>
      <c r="Q419" s="40">
        <f t="shared" si="387"/>
        <v>0</v>
      </c>
      <c r="R419" s="40">
        <f t="shared" si="387"/>
        <v>0</v>
      </c>
      <c r="S419" s="40">
        <f t="shared" si="387"/>
        <v>0</v>
      </c>
      <c r="T419" s="99">
        <f t="shared" si="387"/>
        <v>0</v>
      </c>
      <c r="U419" s="32">
        <f>SUM(I419:T419)</f>
        <v>0</v>
      </c>
      <c r="V419" s="112">
        <f t="shared" si="374"/>
        <v>0</v>
      </c>
      <c r="W419" s="10"/>
    </row>
    <row r="420" spans="2:23" ht="17.100000000000001" customHeight="1" x14ac:dyDescent="0.2">
      <c r="B420" s="156">
        <f>COUNTA(C$19:C420)</f>
        <v>50</v>
      </c>
      <c r="C420" s="160"/>
      <c r="D420" s="158"/>
      <c r="E420" s="121"/>
      <c r="F420" s="90" t="s">
        <v>39</v>
      </c>
      <c r="G420" s="51"/>
      <c r="H420" s="55" t="s">
        <v>20</v>
      </c>
      <c r="I420" s="44">
        <f>INT(SUM(I417,I419))</f>
        <v>0</v>
      </c>
      <c r="J420" s="56">
        <f>INT(SUM(J417,J419))</f>
        <v>0</v>
      </c>
      <c r="K420" s="56">
        <f t="shared" ref="K420:T420" si="388">INT(SUM(K417,K419))</f>
        <v>0</v>
      </c>
      <c r="L420" s="56">
        <f t="shared" si="388"/>
        <v>0</v>
      </c>
      <c r="M420" s="56">
        <f t="shared" si="388"/>
        <v>0</v>
      </c>
      <c r="N420" s="56">
        <f t="shared" si="388"/>
        <v>0</v>
      </c>
      <c r="O420" s="56">
        <f t="shared" si="388"/>
        <v>0</v>
      </c>
      <c r="P420" s="56">
        <f t="shared" si="388"/>
        <v>0</v>
      </c>
      <c r="Q420" s="56">
        <f t="shared" si="388"/>
        <v>0</v>
      </c>
      <c r="R420" s="56">
        <f t="shared" si="388"/>
        <v>0</v>
      </c>
      <c r="S420" s="56">
        <f t="shared" si="388"/>
        <v>0</v>
      </c>
      <c r="T420" s="100">
        <f t="shared" si="388"/>
        <v>0</v>
      </c>
      <c r="U420" s="57">
        <f t="shared" si="386"/>
        <v>0</v>
      </c>
      <c r="V420" s="112">
        <f t="shared" si="374"/>
        <v>0</v>
      </c>
      <c r="W420" s="10"/>
    </row>
    <row r="421" spans="2:23" ht="17.100000000000001" customHeight="1" x14ac:dyDescent="0.2">
      <c r="B421" s="152">
        <f>COUNTA(C$19:C421)</f>
        <v>50</v>
      </c>
      <c r="C421" s="161"/>
      <c r="D421" s="159"/>
      <c r="E421" s="122"/>
      <c r="F421" s="91" t="s">
        <v>40</v>
      </c>
      <c r="G421" s="52"/>
      <c r="H421" s="58"/>
      <c r="I421" s="101"/>
      <c r="J421" s="59"/>
      <c r="K421" s="59"/>
      <c r="L421" s="59"/>
      <c r="M421" s="59"/>
      <c r="N421" s="59"/>
      <c r="O421" s="59"/>
      <c r="P421" s="59"/>
      <c r="Q421" s="59"/>
      <c r="R421" s="59"/>
      <c r="S421" s="59"/>
      <c r="T421" s="102"/>
      <c r="U421" s="60"/>
      <c r="V421" s="112">
        <f t="shared" si="374"/>
        <v>0</v>
      </c>
      <c r="W421" s="10"/>
    </row>
    <row r="422" spans="2:23" ht="17.100000000000001" customHeight="1" x14ac:dyDescent="0.2">
      <c r="B422" s="151">
        <f>COUNTA(C$19:C422)</f>
        <v>51</v>
      </c>
      <c r="C422" s="157" t="s">
        <v>85</v>
      </c>
      <c r="D422" s="146" t="s">
        <v>33</v>
      </c>
      <c r="E422" s="117" t="s">
        <v>21</v>
      </c>
      <c r="F422" s="118"/>
      <c r="G422" s="53"/>
      <c r="H422" s="35" t="s">
        <v>19</v>
      </c>
      <c r="I422" s="36">
        <f>ROUNDDOWN($G422*$G424*$G425,2)</f>
        <v>0</v>
      </c>
      <c r="J422" s="37">
        <f t="shared" ref="J422:T422" si="389">ROUNDDOWN($G422*$G424*$G425,2)</f>
        <v>0</v>
      </c>
      <c r="K422" s="37">
        <f t="shared" si="389"/>
        <v>0</v>
      </c>
      <c r="L422" s="37">
        <f t="shared" si="389"/>
        <v>0</v>
      </c>
      <c r="M422" s="37">
        <f t="shared" si="389"/>
        <v>0</v>
      </c>
      <c r="N422" s="37">
        <f t="shared" si="389"/>
        <v>0</v>
      </c>
      <c r="O422" s="37">
        <f t="shared" si="389"/>
        <v>0</v>
      </c>
      <c r="P422" s="37">
        <f t="shared" si="389"/>
        <v>0</v>
      </c>
      <c r="Q422" s="37">
        <f t="shared" si="389"/>
        <v>0</v>
      </c>
      <c r="R422" s="37">
        <f t="shared" si="389"/>
        <v>0</v>
      </c>
      <c r="S422" s="37">
        <f t="shared" si="389"/>
        <v>0</v>
      </c>
      <c r="T422" s="38">
        <f t="shared" si="389"/>
        <v>0</v>
      </c>
      <c r="U422" s="43">
        <f t="shared" ref="U422:U423" si="390">SUM(I422:T422)</f>
        <v>0</v>
      </c>
      <c r="V422" s="112">
        <f t="shared" si="374"/>
        <v>0</v>
      </c>
      <c r="W422" s="10"/>
    </row>
    <row r="423" spans="2:23" ht="17.100000000000001" customHeight="1" x14ac:dyDescent="0.2">
      <c r="B423" s="156">
        <f>COUNTA(C$19:C423)</f>
        <v>51</v>
      </c>
      <c r="C423" s="158"/>
      <c r="D423" s="147"/>
      <c r="E423" s="92" t="s">
        <v>34</v>
      </c>
      <c r="F423" s="48"/>
      <c r="G423" s="49">
        <v>0</v>
      </c>
      <c r="H423" s="29" t="s">
        <v>30</v>
      </c>
      <c r="I423" s="103"/>
      <c r="J423" s="104"/>
      <c r="K423" s="105"/>
      <c r="L423" s="39">
        <v>3688</v>
      </c>
      <c r="M423" s="45">
        <v>8916</v>
      </c>
      <c r="N423" s="45">
        <v>10835</v>
      </c>
      <c r="O423" s="39">
        <v>5787</v>
      </c>
      <c r="P423" s="105"/>
      <c r="Q423" s="105"/>
      <c r="R423" s="105"/>
      <c r="S423" s="105"/>
      <c r="T423" s="106"/>
      <c r="U423" s="31">
        <f t="shared" si="390"/>
        <v>29226</v>
      </c>
      <c r="V423" s="112">
        <f t="shared" si="374"/>
        <v>29226</v>
      </c>
      <c r="W423" s="10"/>
    </row>
    <row r="424" spans="2:23" ht="17.100000000000001" customHeight="1" x14ac:dyDescent="0.2">
      <c r="B424" s="156">
        <f>COUNTA(C$19:C424)</f>
        <v>51</v>
      </c>
      <c r="C424" s="158"/>
      <c r="D424" s="147"/>
      <c r="E424" s="119" t="s">
        <v>22</v>
      </c>
      <c r="F424" s="120"/>
      <c r="G424" s="28">
        <v>46</v>
      </c>
      <c r="H424" s="29" t="s">
        <v>31</v>
      </c>
      <c r="I424" s="44">
        <v>7375</v>
      </c>
      <c r="J424" s="45">
        <v>7173</v>
      </c>
      <c r="K424" s="45">
        <v>7686</v>
      </c>
      <c r="L424" s="45">
        <v>4540</v>
      </c>
      <c r="M424" s="104"/>
      <c r="N424" s="104"/>
      <c r="O424" s="45">
        <v>3573</v>
      </c>
      <c r="P424" s="45">
        <v>8744</v>
      </c>
      <c r="Q424" s="45">
        <v>7496</v>
      </c>
      <c r="R424" s="45">
        <v>9140</v>
      </c>
      <c r="S424" s="45">
        <v>7826</v>
      </c>
      <c r="T424" s="46">
        <v>7391</v>
      </c>
      <c r="U424" s="31">
        <f t="shared" ref="U424:U427" si="391">SUM(I424:T424)</f>
        <v>70944</v>
      </c>
      <c r="V424" s="112">
        <f t="shared" si="374"/>
        <v>56396</v>
      </c>
      <c r="W424" s="10"/>
    </row>
    <row r="425" spans="2:23" ht="17.100000000000001" customHeight="1" x14ac:dyDescent="0.2">
      <c r="B425" s="156">
        <f>COUNTA(C$19:C425)</f>
        <v>51</v>
      </c>
      <c r="C425" s="158"/>
      <c r="D425" s="147"/>
      <c r="E425" s="92" t="s">
        <v>23</v>
      </c>
      <c r="F425" s="93">
        <v>0.9</v>
      </c>
      <c r="G425" s="109">
        <f>ROUND(1-(F425-0.85),2)</f>
        <v>0.95</v>
      </c>
      <c r="H425" s="29" t="s">
        <v>32</v>
      </c>
      <c r="I425" s="44">
        <f>SUM(I423:I424)</f>
        <v>7375</v>
      </c>
      <c r="J425" s="45">
        <f t="shared" ref="J425:T425" si="392">SUM(J423:J424)</f>
        <v>7173</v>
      </c>
      <c r="K425" s="45">
        <f t="shared" si="392"/>
        <v>7686</v>
      </c>
      <c r="L425" s="45">
        <f t="shared" si="392"/>
        <v>8228</v>
      </c>
      <c r="M425" s="45">
        <f t="shared" si="392"/>
        <v>8916</v>
      </c>
      <c r="N425" s="45">
        <f t="shared" si="392"/>
        <v>10835</v>
      </c>
      <c r="O425" s="45">
        <f t="shared" si="392"/>
        <v>9360</v>
      </c>
      <c r="P425" s="45">
        <f t="shared" si="392"/>
        <v>8744</v>
      </c>
      <c r="Q425" s="45">
        <f t="shared" si="392"/>
        <v>7496</v>
      </c>
      <c r="R425" s="45">
        <f t="shared" si="392"/>
        <v>9140</v>
      </c>
      <c r="S425" s="45">
        <f t="shared" si="392"/>
        <v>7826</v>
      </c>
      <c r="T425" s="46">
        <f t="shared" si="392"/>
        <v>7391</v>
      </c>
      <c r="U425" s="47">
        <f t="shared" si="391"/>
        <v>100170</v>
      </c>
      <c r="V425" s="112">
        <f t="shared" si="374"/>
        <v>85622</v>
      </c>
      <c r="W425" s="10"/>
    </row>
    <row r="426" spans="2:23" ht="17.100000000000001" customHeight="1" x14ac:dyDescent="0.2">
      <c r="B426" s="156">
        <f>COUNTA(C$19:C426)</f>
        <v>51</v>
      </c>
      <c r="C426" s="158"/>
      <c r="D426" s="147"/>
      <c r="E426" s="149" t="s">
        <v>27</v>
      </c>
      <c r="F426" s="94" t="s">
        <v>25</v>
      </c>
      <c r="G426" s="51"/>
      <c r="H426" s="29" t="s">
        <v>26</v>
      </c>
      <c r="I426" s="98">
        <f>ROUNDDOWN($G426*I423+$G427*I424,2)</f>
        <v>0</v>
      </c>
      <c r="J426" s="40">
        <f t="shared" ref="J426:T426" si="393">ROUNDDOWN($G426*J423+$G427*J424,2)</f>
        <v>0</v>
      </c>
      <c r="K426" s="40">
        <f t="shared" si="393"/>
        <v>0</v>
      </c>
      <c r="L426" s="40">
        <f t="shared" si="393"/>
        <v>0</v>
      </c>
      <c r="M426" s="40">
        <f t="shared" si="393"/>
        <v>0</v>
      </c>
      <c r="N426" s="40">
        <f t="shared" si="393"/>
        <v>0</v>
      </c>
      <c r="O426" s="40">
        <f t="shared" si="393"/>
        <v>0</v>
      </c>
      <c r="P426" s="40">
        <f t="shared" si="393"/>
        <v>0</v>
      </c>
      <c r="Q426" s="40">
        <f t="shared" si="393"/>
        <v>0</v>
      </c>
      <c r="R426" s="40">
        <f t="shared" si="393"/>
        <v>0</v>
      </c>
      <c r="S426" s="40">
        <f t="shared" si="393"/>
        <v>0</v>
      </c>
      <c r="T426" s="99">
        <f t="shared" si="393"/>
        <v>0</v>
      </c>
      <c r="U426" s="32">
        <f t="shared" si="391"/>
        <v>0</v>
      </c>
      <c r="V426" s="112">
        <f t="shared" si="374"/>
        <v>0</v>
      </c>
      <c r="W426" s="10"/>
    </row>
    <row r="427" spans="2:23" ht="17.100000000000001" customHeight="1" x14ac:dyDescent="0.2">
      <c r="B427" s="156">
        <f>COUNTA(C$19:C427)</f>
        <v>51</v>
      </c>
      <c r="C427" s="158"/>
      <c r="D427" s="148"/>
      <c r="E427" s="150"/>
      <c r="F427" s="95" t="s">
        <v>24</v>
      </c>
      <c r="G427" s="52"/>
      <c r="H427" s="33" t="s">
        <v>20</v>
      </c>
      <c r="I427" s="107">
        <f>INT(SUM(I422,I426))</f>
        <v>0</v>
      </c>
      <c r="J427" s="41">
        <f t="shared" ref="J427:T427" si="394">INT(SUM(J422,J426))</f>
        <v>0</v>
      </c>
      <c r="K427" s="41">
        <f t="shared" si="394"/>
        <v>0</v>
      </c>
      <c r="L427" s="41">
        <f t="shared" si="394"/>
        <v>0</v>
      </c>
      <c r="M427" s="41">
        <f t="shared" si="394"/>
        <v>0</v>
      </c>
      <c r="N427" s="41">
        <f t="shared" si="394"/>
        <v>0</v>
      </c>
      <c r="O427" s="41">
        <f t="shared" si="394"/>
        <v>0</v>
      </c>
      <c r="P427" s="41">
        <f t="shared" si="394"/>
        <v>0</v>
      </c>
      <c r="Q427" s="41">
        <f t="shared" si="394"/>
        <v>0</v>
      </c>
      <c r="R427" s="41">
        <f t="shared" si="394"/>
        <v>0</v>
      </c>
      <c r="S427" s="41">
        <f t="shared" si="394"/>
        <v>0</v>
      </c>
      <c r="T427" s="108">
        <f t="shared" si="394"/>
        <v>0</v>
      </c>
      <c r="U427" s="34">
        <f t="shared" si="391"/>
        <v>0</v>
      </c>
      <c r="V427" s="112">
        <f t="shared" si="374"/>
        <v>0</v>
      </c>
      <c r="W427" s="10"/>
    </row>
    <row r="428" spans="2:23" ht="17.100000000000001" customHeight="1" x14ac:dyDescent="0.2">
      <c r="B428" s="156">
        <f>COUNTA(C$19:C428)</f>
        <v>51</v>
      </c>
      <c r="C428" s="160"/>
      <c r="D428" s="157" t="s">
        <v>35</v>
      </c>
      <c r="E428" s="117" t="s">
        <v>41</v>
      </c>
      <c r="F428" s="118"/>
      <c r="G428" s="53"/>
      <c r="H428" s="35" t="s">
        <v>19</v>
      </c>
      <c r="I428" s="36">
        <f t="shared" ref="I428:T428" si="395">$G428</f>
        <v>0</v>
      </c>
      <c r="J428" s="37">
        <f t="shared" si="395"/>
        <v>0</v>
      </c>
      <c r="K428" s="37">
        <f t="shared" si="395"/>
        <v>0</v>
      </c>
      <c r="L428" s="37">
        <f t="shared" si="395"/>
        <v>0</v>
      </c>
      <c r="M428" s="37">
        <f t="shared" si="395"/>
        <v>0</v>
      </c>
      <c r="N428" s="37">
        <f t="shared" si="395"/>
        <v>0</v>
      </c>
      <c r="O428" s="37">
        <f t="shared" si="395"/>
        <v>0</v>
      </c>
      <c r="P428" s="37">
        <f t="shared" si="395"/>
        <v>0</v>
      </c>
      <c r="Q428" s="37">
        <f t="shared" si="395"/>
        <v>0</v>
      </c>
      <c r="R428" s="37">
        <f t="shared" si="395"/>
        <v>0</v>
      </c>
      <c r="S428" s="37">
        <f t="shared" si="395"/>
        <v>0</v>
      </c>
      <c r="T428" s="38">
        <f t="shared" si="395"/>
        <v>0</v>
      </c>
      <c r="U428" s="43">
        <f t="shared" ref="U428:U429" si="396">SUM(I428:T428)</f>
        <v>0</v>
      </c>
      <c r="V428" s="112">
        <f t="shared" si="374"/>
        <v>0</v>
      </c>
      <c r="W428" s="10"/>
    </row>
    <row r="429" spans="2:23" ht="17.100000000000001" customHeight="1" x14ac:dyDescent="0.2">
      <c r="B429" s="156">
        <f>COUNTA(C$19:C429)</f>
        <v>51</v>
      </c>
      <c r="C429" s="160"/>
      <c r="D429" s="158"/>
      <c r="E429" s="119" t="s">
        <v>142</v>
      </c>
      <c r="F429" s="120"/>
      <c r="G429" s="28">
        <v>30</v>
      </c>
      <c r="H429" s="29" t="s">
        <v>32</v>
      </c>
      <c r="I429" s="44">
        <v>213</v>
      </c>
      <c r="J429" s="45">
        <v>206</v>
      </c>
      <c r="K429" s="45">
        <v>381</v>
      </c>
      <c r="L429" s="45">
        <v>541</v>
      </c>
      <c r="M429" s="45">
        <v>499</v>
      </c>
      <c r="N429" s="45">
        <v>516</v>
      </c>
      <c r="O429" s="45">
        <v>468</v>
      </c>
      <c r="P429" s="45">
        <v>207</v>
      </c>
      <c r="Q429" s="45">
        <v>183</v>
      </c>
      <c r="R429" s="45">
        <v>218</v>
      </c>
      <c r="S429" s="45">
        <v>193</v>
      </c>
      <c r="T429" s="46">
        <v>181</v>
      </c>
      <c r="U429" s="47">
        <f t="shared" si="396"/>
        <v>3806</v>
      </c>
      <c r="V429" s="112">
        <f t="shared" si="374"/>
        <v>3387</v>
      </c>
      <c r="W429" s="10"/>
    </row>
    <row r="430" spans="2:23" ht="17.100000000000001" customHeight="1" x14ac:dyDescent="0.2">
      <c r="B430" s="156">
        <f>COUNTA(C$19:C430)</f>
        <v>51</v>
      </c>
      <c r="C430" s="160"/>
      <c r="D430" s="158"/>
      <c r="E430" s="121" t="s">
        <v>37</v>
      </c>
      <c r="F430" s="89" t="s">
        <v>38</v>
      </c>
      <c r="G430" s="54"/>
      <c r="H430" s="29" t="s">
        <v>26</v>
      </c>
      <c r="I430" s="98">
        <f t="shared" ref="I430:T430" si="397">ROUNDDOWN(IF(I429&gt;120,IF(I429&gt;300,120*$G430+180*$G431+(I429-300)*$G432,120*$G430+(I429-120)*$G431),I429*$G430),2)</f>
        <v>0</v>
      </c>
      <c r="J430" s="40">
        <f t="shared" si="397"/>
        <v>0</v>
      </c>
      <c r="K430" s="40">
        <f t="shared" si="397"/>
        <v>0</v>
      </c>
      <c r="L430" s="40">
        <f t="shared" si="397"/>
        <v>0</v>
      </c>
      <c r="M430" s="40">
        <f t="shared" si="397"/>
        <v>0</v>
      </c>
      <c r="N430" s="40">
        <f t="shared" si="397"/>
        <v>0</v>
      </c>
      <c r="O430" s="40">
        <f t="shared" si="397"/>
        <v>0</v>
      </c>
      <c r="P430" s="40">
        <f t="shared" si="397"/>
        <v>0</v>
      </c>
      <c r="Q430" s="40">
        <f t="shared" si="397"/>
        <v>0</v>
      </c>
      <c r="R430" s="40">
        <f t="shared" si="397"/>
        <v>0</v>
      </c>
      <c r="S430" s="40">
        <f t="shared" si="397"/>
        <v>0</v>
      </c>
      <c r="T430" s="99">
        <f t="shared" si="397"/>
        <v>0</v>
      </c>
      <c r="U430" s="32">
        <f>SUM(I430:T430)</f>
        <v>0</v>
      </c>
      <c r="V430" s="112">
        <f t="shared" si="374"/>
        <v>0</v>
      </c>
      <c r="W430" s="10"/>
    </row>
    <row r="431" spans="2:23" ht="17.100000000000001" customHeight="1" x14ac:dyDescent="0.2">
      <c r="B431" s="156">
        <f>COUNTA(C$19:C431)</f>
        <v>51</v>
      </c>
      <c r="C431" s="160"/>
      <c r="D431" s="158"/>
      <c r="E431" s="121"/>
      <c r="F431" s="90" t="s">
        <v>39</v>
      </c>
      <c r="G431" s="51"/>
      <c r="H431" s="55" t="s">
        <v>20</v>
      </c>
      <c r="I431" s="44">
        <f>INT(SUM(I428,I430))</f>
        <v>0</v>
      </c>
      <c r="J431" s="56">
        <f>INT(SUM(J428,J430))</f>
        <v>0</v>
      </c>
      <c r="K431" s="56">
        <f t="shared" ref="K431:T431" si="398">INT(SUM(K428,K430))</f>
        <v>0</v>
      </c>
      <c r="L431" s="56">
        <f t="shared" si="398"/>
        <v>0</v>
      </c>
      <c r="M431" s="56">
        <f t="shared" si="398"/>
        <v>0</v>
      </c>
      <c r="N431" s="56">
        <f t="shared" si="398"/>
        <v>0</v>
      </c>
      <c r="O431" s="56">
        <f t="shared" si="398"/>
        <v>0</v>
      </c>
      <c r="P431" s="56">
        <f t="shared" si="398"/>
        <v>0</v>
      </c>
      <c r="Q431" s="56">
        <f t="shared" si="398"/>
        <v>0</v>
      </c>
      <c r="R431" s="56">
        <f t="shared" si="398"/>
        <v>0</v>
      </c>
      <c r="S431" s="56">
        <f t="shared" si="398"/>
        <v>0</v>
      </c>
      <c r="T431" s="100">
        <f t="shared" si="398"/>
        <v>0</v>
      </c>
      <c r="U431" s="57">
        <f t="shared" ref="U431" si="399">SUM(I431:T431)</f>
        <v>0</v>
      </c>
      <c r="V431" s="112">
        <f t="shared" si="374"/>
        <v>0</v>
      </c>
      <c r="W431" s="10"/>
    </row>
    <row r="432" spans="2:23" ht="17.100000000000001" customHeight="1" x14ac:dyDescent="0.2">
      <c r="B432" s="152">
        <f>COUNTA(C$19:C432)</f>
        <v>51</v>
      </c>
      <c r="C432" s="161"/>
      <c r="D432" s="159"/>
      <c r="E432" s="122"/>
      <c r="F432" s="91" t="s">
        <v>40</v>
      </c>
      <c r="G432" s="52"/>
      <c r="H432" s="58"/>
      <c r="I432" s="101"/>
      <c r="J432" s="59"/>
      <c r="K432" s="59"/>
      <c r="L432" s="59"/>
      <c r="M432" s="59"/>
      <c r="N432" s="59"/>
      <c r="O432" s="59"/>
      <c r="P432" s="59"/>
      <c r="Q432" s="59"/>
      <c r="R432" s="59"/>
      <c r="S432" s="59"/>
      <c r="T432" s="102"/>
      <c r="U432" s="60"/>
      <c r="V432" s="112">
        <f t="shared" si="374"/>
        <v>0</v>
      </c>
      <c r="W432" s="10"/>
    </row>
    <row r="433" spans="2:23" ht="17.100000000000001" customHeight="1" x14ac:dyDescent="0.2">
      <c r="B433" s="151">
        <f>COUNTA(C$19:C433)</f>
        <v>52</v>
      </c>
      <c r="C433" s="157" t="s">
        <v>86</v>
      </c>
      <c r="D433" s="146" t="s">
        <v>33</v>
      </c>
      <c r="E433" s="117" t="s">
        <v>21</v>
      </c>
      <c r="F433" s="118"/>
      <c r="G433" s="53"/>
      <c r="H433" s="35" t="s">
        <v>19</v>
      </c>
      <c r="I433" s="36">
        <f>ROUNDDOWN($G433*$G435*$G436,2)</f>
        <v>0</v>
      </c>
      <c r="J433" s="37">
        <f t="shared" ref="J433:T433" si="400">ROUNDDOWN($G433*$G435*$G436,2)</f>
        <v>0</v>
      </c>
      <c r="K433" s="37">
        <f t="shared" si="400"/>
        <v>0</v>
      </c>
      <c r="L433" s="37">
        <f t="shared" si="400"/>
        <v>0</v>
      </c>
      <c r="M433" s="37">
        <f t="shared" si="400"/>
        <v>0</v>
      </c>
      <c r="N433" s="37">
        <f t="shared" si="400"/>
        <v>0</v>
      </c>
      <c r="O433" s="37">
        <f t="shared" si="400"/>
        <v>0</v>
      </c>
      <c r="P433" s="37">
        <f t="shared" si="400"/>
        <v>0</v>
      </c>
      <c r="Q433" s="37">
        <f t="shared" si="400"/>
        <v>0</v>
      </c>
      <c r="R433" s="37">
        <f t="shared" si="400"/>
        <v>0</v>
      </c>
      <c r="S433" s="37">
        <f t="shared" si="400"/>
        <v>0</v>
      </c>
      <c r="T433" s="38">
        <f t="shared" si="400"/>
        <v>0</v>
      </c>
      <c r="U433" s="43">
        <f t="shared" ref="U433:U434" si="401">SUM(I433:T433)</f>
        <v>0</v>
      </c>
      <c r="V433" s="112">
        <f t="shared" si="374"/>
        <v>0</v>
      </c>
      <c r="W433" s="10"/>
    </row>
    <row r="434" spans="2:23" ht="17.100000000000001" customHeight="1" x14ac:dyDescent="0.2">
      <c r="B434" s="156">
        <f>COUNTA(C$19:C434)</f>
        <v>52</v>
      </c>
      <c r="C434" s="158"/>
      <c r="D434" s="147"/>
      <c r="E434" s="92" t="s">
        <v>34</v>
      </c>
      <c r="F434" s="48"/>
      <c r="G434" s="49">
        <v>0</v>
      </c>
      <c r="H434" s="29" t="s">
        <v>30</v>
      </c>
      <c r="I434" s="103"/>
      <c r="J434" s="104"/>
      <c r="K434" s="105"/>
      <c r="L434" s="39">
        <v>791</v>
      </c>
      <c r="M434" s="45">
        <v>1329</v>
      </c>
      <c r="N434" s="45">
        <v>1217</v>
      </c>
      <c r="O434" s="39">
        <v>602</v>
      </c>
      <c r="P434" s="105"/>
      <c r="Q434" s="105"/>
      <c r="R434" s="105"/>
      <c r="S434" s="105"/>
      <c r="T434" s="106"/>
      <c r="U434" s="31">
        <f t="shared" si="401"/>
        <v>3939</v>
      </c>
      <c r="V434" s="112">
        <f t="shared" si="374"/>
        <v>3939</v>
      </c>
      <c r="W434" s="10"/>
    </row>
    <row r="435" spans="2:23" ht="17.100000000000001" customHeight="1" x14ac:dyDescent="0.2">
      <c r="B435" s="156">
        <f>COUNTA(C$19:C435)</f>
        <v>52</v>
      </c>
      <c r="C435" s="158"/>
      <c r="D435" s="147"/>
      <c r="E435" s="119" t="s">
        <v>22</v>
      </c>
      <c r="F435" s="120"/>
      <c r="G435" s="28">
        <v>13</v>
      </c>
      <c r="H435" s="29" t="s">
        <v>31</v>
      </c>
      <c r="I435" s="44">
        <v>1342</v>
      </c>
      <c r="J435" s="45">
        <v>1220</v>
      </c>
      <c r="K435" s="45">
        <v>1237</v>
      </c>
      <c r="L435" s="45">
        <v>498</v>
      </c>
      <c r="M435" s="104"/>
      <c r="N435" s="104"/>
      <c r="O435" s="45">
        <v>810</v>
      </c>
      <c r="P435" s="45">
        <v>1211</v>
      </c>
      <c r="Q435" s="45">
        <v>1127</v>
      </c>
      <c r="R435" s="45">
        <v>1396</v>
      </c>
      <c r="S435" s="45">
        <v>1154</v>
      </c>
      <c r="T435" s="46">
        <v>1180</v>
      </c>
      <c r="U435" s="31">
        <f t="shared" ref="U435:U438" si="402">SUM(I435:T435)</f>
        <v>11175</v>
      </c>
      <c r="V435" s="112">
        <f t="shared" si="374"/>
        <v>8613</v>
      </c>
      <c r="W435" s="10"/>
    </row>
    <row r="436" spans="2:23" ht="17.100000000000001" customHeight="1" x14ac:dyDescent="0.2">
      <c r="B436" s="156">
        <f>COUNTA(C$19:C436)</f>
        <v>52</v>
      </c>
      <c r="C436" s="158"/>
      <c r="D436" s="147"/>
      <c r="E436" s="92" t="s">
        <v>23</v>
      </c>
      <c r="F436" s="93">
        <v>0.9</v>
      </c>
      <c r="G436" s="109">
        <f>ROUND(1-(F436-0.85),2)</f>
        <v>0.95</v>
      </c>
      <c r="H436" s="29" t="s">
        <v>32</v>
      </c>
      <c r="I436" s="44">
        <f>SUM(I434:I435)</f>
        <v>1342</v>
      </c>
      <c r="J436" s="45">
        <f t="shared" ref="J436:T436" si="403">SUM(J434:J435)</f>
        <v>1220</v>
      </c>
      <c r="K436" s="45">
        <f t="shared" si="403"/>
        <v>1237</v>
      </c>
      <c r="L436" s="45">
        <f t="shared" si="403"/>
        <v>1289</v>
      </c>
      <c r="M436" s="45">
        <f t="shared" si="403"/>
        <v>1329</v>
      </c>
      <c r="N436" s="45">
        <f t="shared" si="403"/>
        <v>1217</v>
      </c>
      <c r="O436" s="45">
        <f t="shared" si="403"/>
        <v>1412</v>
      </c>
      <c r="P436" s="45">
        <f t="shared" si="403"/>
        <v>1211</v>
      </c>
      <c r="Q436" s="45">
        <f t="shared" si="403"/>
        <v>1127</v>
      </c>
      <c r="R436" s="45">
        <f t="shared" si="403"/>
        <v>1396</v>
      </c>
      <c r="S436" s="45">
        <f t="shared" si="403"/>
        <v>1154</v>
      </c>
      <c r="T436" s="46">
        <f t="shared" si="403"/>
        <v>1180</v>
      </c>
      <c r="U436" s="47">
        <f t="shared" si="402"/>
        <v>15114</v>
      </c>
      <c r="V436" s="112">
        <f t="shared" si="374"/>
        <v>12552</v>
      </c>
      <c r="W436" s="10"/>
    </row>
    <row r="437" spans="2:23" ht="17.100000000000001" customHeight="1" x14ac:dyDescent="0.2">
      <c r="B437" s="156">
        <f>COUNTA(C$19:C437)</f>
        <v>52</v>
      </c>
      <c r="C437" s="158"/>
      <c r="D437" s="147"/>
      <c r="E437" s="149" t="s">
        <v>27</v>
      </c>
      <c r="F437" s="94" t="s">
        <v>25</v>
      </c>
      <c r="G437" s="51"/>
      <c r="H437" s="29" t="s">
        <v>26</v>
      </c>
      <c r="I437" s="98">
        <f>ROUNDDOWN($G437*I434+$G438*I435,2)</f>
        <v>0</v>
      </c>
      <c r="J437" s="40">
        <f t="shared" ref="J437:T437" si="404">ROUNDDOWN($G437*J434+$G438*J435,2)</f>
        <v>0</v>
      </c>
      <c r="K437" s="40">
        <f t="shared" si="404"/>
        <v>0</v>
      </c>
      <c r="L437" s="40">
        <f t="shared" si="404"/>
        <v>0</v>
      </c>
      <c r="M437" s="40">
        <f t="shared" si="404"/>
        <v>0</v>
      </c>
      <c r="N437" s="40">
        <f t="shared" si="404"/>
        <v>0</v>
      </c>
      <c r="O437" s="40">
        <f t="shared" si="404"/>
        <v>0</v>
      </c>
      <c r="P437" s="40">
        <f t="shared" si="404"/>
        <v>0</v>
      </c>
      <c r="Q437" s="40">
        <f t="shared" si="404"/>
        <v>0</v>
      </c>
      <c r="R437" s="40">
        <f t="shared" si="404"/>
        <v>0</v>
      </c>
      <c r="S437" s="40">
        <f t="shared" si="404"/>
        <v>0</v>
      </c>
      <c r="T437" s="99">
        <f t="shared" si="404"/>
        <v>0</v>
      </c>
      <c r="U437" s="32">
        <f t="shared" si="402"/>
        <v>0</v>
      </c>
      <c r="V437" s="112">
        <f t="shared" si="374"/>
        <v>0</v>
      </c>
      <c r="W437" s="10"/>
    </row>
    <row r="438" spans="2:23" ht="17.100000000000001" customHeight="1" x14ac:dyDescent="0.2">
      <c r="B438" s="156">
        <f>COUNTA(C$19:C438)</f>
        <v>52</v>
      </c>
      <c r="C438" s="158"/>
      <c r="D438" s="148"/>
      <c r="E438" s="150"/>
      <c r="F438" s="95" t="s">
        <v>24</v>
      </c>
      <c r="G438" s="52"/>
      <c r="H438" s="33" t="s">
        <v>20</v>
      </c>
      <c r="I438" s="107">
        <f>INT(SUM(I433,I437))</f>
        <v>0</v>
      </c>
      <c r="J438" s="41">
        <f t="shared" ref="J438:T438" si="405">INT(SUM(J433,J437))</f>
        <v>0</v>
      </c>
      <c r="K438" s="41">
        <f t="shared" si="405"/>
        <v>0</v>
      </c>
      <c r="L438" s="41">
        <f t="shared" si="405"/>
        <v>0</v>
      </c>
      <c r="M438" s="41">
        <f t="shared" si="405"/>
        <v>0</v>
      </c>
      <c r="N438" s="41">
        <f t="shared" si="405"/>
        <v>0</v>
      </c>
      <c r="O438" s="41">
        <f t="shared" si="405"/>
        <v>0</v>
      </c>
      <c r="P438" s="41">
        <f t="shared" si="405"/>
        <v>0</v>
      </c>
      <c r="Q438" s="41">
        <f t="shared" si="405"/>
        <v>0</v>
      </c>
      <c r="R438" s="41">
        <f t="shared" si="405"/>
        <v>0</v>
      </c>
      <c r="S438" s="41">
        <f t="shared" si="405"/>
        <v>0</v>
      </c>
      <c r="T438" s="108">
        <f t="shared" si="405"/>
        <v>0</v>
      </c>
      <c r="U438" s="34">
        <f t="shared" si="402"/>
        <v>0</v>
      </c>
      <c r="V438" s="112">
        <f t="shared" si="374"/>
        <v>0</v>
      </c>
      <c r="W438" s="10"/>
    </row>
    <row r="439" spans="2:23" ht="17.100000000000001" customHeight="1" x14ac:dyDescent="0.2">
      <c r="B439" s="156">
        <f>COUNTA(C$19:C439)</f>
        <v>52</v>
      </c>
      <c r="C439" s="160"/>
      <c r="D439" s="157" t="s">
        <v>35</v>
      </c>
      <c r="E439" s="117" t="s">
        <v>41</v>
      </c>
      <c r="F439" s="118"/>
      <c r="G439" s="53"/>
      <c r="H439" s="35" t="s">
        <v>19</v>
      </c>
      <c r="I439" s="36">
        <f t="shared" ref="I439:T439" si="406">$G439</f>
        <v>0</v>
      </c>
      <c r="J439" s="37">
        <f t="shared" si="406"/>
        <v>0</v>
      </c>
      <c r="K439" s="37">
        <f t="shared" si="406"/>
        <v>0</v>
      </c>
      <c r="L439" s="37">
        <f t="shared" si="406"/>
        <v>0</v>
      </c>
      <c r="M439" s="37">
        <f t="shared" si="406"/>
        <v>0</v>
      </c>
      <c r="N439" s="37">
        <f t="shared" si="406"/>
        <v>0</v>
      </c>
      <c r="O439" s="37">
        <f t="shared" si="406"/>
        <v>0</v>
      </c>
      <c r="P439" s="37">
        <f t="shared" si="406"/>
        <v>0</v>
      </c>
      <c r="Q439" s="37">
        <f t="shared" si="406"/>
        <v>0</v>
      </c>
      <c r="R439" s="37">
        <f t="shared" si="406"/>
        <v>0</v>
      </c>
      <c r="S439" s="37">
        <f t="shared" si="406"/>
        <v>0</v>
      </c>
      <c r="T439" s="38">
        <f t="shared" si="406"/>
        <v>0</v>
      </c>
      <c r="U439" s="43">
        <f t="shared" ref="U439:U440" si="407">SUM(I439:T439)</f>
        <v>0</v>
      </c>
      <c r="V439" s="112">
        <f t="shared" si="374"/>
        <v>0</v>
      </c>
      <c r="W439" s="10"/>
    </row>
    <row r="440" spans="2:23" ht="17.100000000000001" customHeight="1" x14ac:dyDescent="0.2">
      <c r="B440" s="156">
        <f>COUNTA(C$19:C440)</f>
        <v>52</v>
      </c>
      <c r="C440" s="160"/>
      <c r="D440" s="158"/>
      <c r="E440" s="119" t="s">
        <v>142</v>
      </c>
      <c r="F440" s="120"/>
      <c r="G440" s="28">
        <v>30</v>
      </c>
      <c r="H440" s="29" t="s">
        <v>32</v>
      </c>
      <c r="I440" s="44">
        <v>27</v>
      </c>
      <c r="J440" s="45">
        <v>4</v>
      </c>
      <c r="K440" s="45">
        <v>9</v>
      </c>
      <c r="L440" s="45">
        <v>1</v>
      </c>
      <c r="M440" s="45">
        <v>16</v>
      </c>
      <c r="N440" s="45">
        <v>14</v>
      </c>
      <c r="O440" s="45">
        <v>7</v>
      </c>
      <c r="P440" s="45">
        <v>1</v>
      </c>
      <c r="Q440" s="45">
        <v>25</v>
      </c>
      <c r="R440" s="45">
        <v>39</v>
      </c>
      <c r="S440" s="45">
        <v>35</v>
      </c>
      <c r="T440" s="46">
        <v>34</v>
      </c>
      <c r="U440" s="47">
        <f t="shared" si="407"/>
        <v>212</v>
      </c>
      <c r="V440" s="112">
        <f t="shared" si="374"/>
        <v>181</v>
      </c>
      <c r="W440" s="10"/>
    </row>
    <row r="441" spans="2:23" ht="17.100000000000001" customHeight="1" x14ac:dyDescent="0.2">
      <c r="B441" s="156">
        <f>COUNTA(C$19:C441)</f>
        <v>52</v>
      </c>
      <c r="C441" s="160"/>
      <c r="D441" s="158"/>
      <c r="E441" s="121" t="s">
        <v>37</v>
      </c>
      <c r="F441" s="89" t="s">
        <v>38</v>
      </c>
      <c r="G441" s="54"/>
      <c r="H441" s="29" t="s">
        <v>26</v>
      </c>
      <c r="I441" s="98">
        <f t="shared" ref="I441:T441" si="408">ROUNDDOWN(IF(I440&gt;120,IF(I440&gt;300,120*$G441+180*$G442+(I440-300)*$G443,120*$G441+(I440-120)*$G442),I440*$G441),2)</f>
        <v>0</v>
      </c>
      <c r="J441" s="40">
        <f t="shared" si="408"/>
        <v>0</v>
      </c>
      <c r="K441" s="40">
        <f t="shared" si="408"/>
        <v>0</v>
      </c>
      <c r="L441" s="40">
        <f t="shared" si="408"/>
        <v>0</v>
      </c>
      <c r="M441" s="40">
        <f t="shared" si="408"/>
        <v>0</v>
      </c>
      <c r="N441" s="40">
        <f t="shared" si="408"/>
        <v>0</v>
      </c>
      <c r="O441" s="40">
        <f t="shared" si="408"/>
        <v>0</v>
      </c>
      <c r="P441" s="40">
        <f t="shared" si="408"/>
        <v>0</v>
      </c>
      <c r="Q441" s="40">
        <f t="shared" si="408"/>
        <v>0</v>
      </c>
      <c r="R441" s="40">
        <f t="shared" si="408"/>
        <v>0</v>
      </c>
      <c r="S441" s="40">
        <f t="shared" si="408"/>
        <v>0</v>
      </c>
      <c r="T441" s="99">
        <f t="shared" si="408"/>
        <v>0</v>
      </c>
      <c r="U441" s="32">
        <f>SUM(I441:T441)</f>
        <v>0</v>
      </c>
      <c r="V441" s="112">
        <f t="shared" si="374"/>
        <v>0</v>
      </c>
      <c r="W441" s="10"/>
    </row>
    <row r="442" spans="2:23" ht="17.100000000000001" customHeight="1" x14ac:dyDescent="0.2">
      <c r="B442" s="156">
        <f>COUNTA(C$19:C442)</f>
        <v>52</v>
      </c>
      <c r="C442" s="160"/>
      <c r="D442" s="158"/>
      <c r="E442" s="121"/>
      <c r="F442" s="90" t="s">
        <v>39</v>
      </c>
      <c r="G442" s="51"/>
      <c r="H442" s="55" t="s">
        <v>20</v>
      </c>
      <c r="I442" s="44">
        <f>INT(SUM(I439,I441))</f>
        <v>0</v>
      </c>
      <c r="J442" s="56">
        <f>INT(SUM(J439,J441))</f>
        <v>0</v>
      </c>
      <c r="K442" s="56">
        <f t="shared" ref="K442:T442" si="409">INT(SUM(K439,K441))</f>
        <v>0</v>
      </c>
      <c r="L442" s="56">
        <f t="shared" si="409"/>
        <v>0</v>
      </c>
      <c r="M442" s="56">
        <f t="shared" si="409"/>
        <v>0</v>
      </c>
      <c r="N442" s="56">
        <f t="shared" si="409"/>
        <v>0</v>
      </c>
      <c r="O442" s="56">
        <f t="shared" si="409"/>
        <v>0</v>
      </c>
      <c r="P442" s="56">
        <f t="shared" si="409"/>
        <v>0</v>
      </c>
      <c r="Q442" s="56">
        <f t="shared" si="409"/>
        <v>0</v>
      </c>
      <c r="R442" s="56">
        <f t="shared" si="409"/>
        <v>0</v>
      </c>
      <c r="S442" s="56">
        <f t="shared" si="409"/>
        <v>0</v>
      </c>
      <c r="T442" s="100">
        <f t="shared" si="409"/>
        <v>0</v>
      </c>
      <c r="U442" s="57">
        <f t="shared" ref="U442" si="410">SUM(I442:T442)</f>
        <v>0</v>
      </c>
      <c r="V442" s="112">
        <f t="shared" si="374"/>
        <v>0</v>
      </c>
      <c r="W442" s="10"/>
    </row>
    <row r="443" spans="2:23" ht="17.100000000000001" customHeight="1" x14ac:dyDescent="0.2">
      <c r="B443" s="152">
        <f>COUNTA(C$19:C443)</f>
        <v>52</v>
      </c>
      <c r="C443" s="161"/>
      <c r="D443" s="159"/>
      <c r="E443" s="122"/>
      <c r="F443" s="91" t="s">
        <v>40</v>
      </c>
      <c r="G443" s="52"/>
      <c r="H443" s="58"/>
      <c r="I443" s="101"/>
      <c r="J443" s="59"/>
      <c r="K443" s="59"/>
      <c r="L443" s="59"/>
      <c r="M443" s="59"/>
      <c r="N443" s="59"/>
      <c r="O443" s="59"/>
      <c r="P443" s="59"/>
      <c r="Q443" s="59"/>
      <c r="R443" s="59"/>
      <c r="S443" s="59"/>
      <c r="T443" s="102"/>
      <c r="U443" s="60"/>
      <c r="V443" s="112">
        <f t="shared" si="374"/>
        <v>0</v>
      </c>
      <c r="W443" s="10"/>
    </row>
    <row r="444" spans="2:23" ht="17.100000000000001" customHeight="1" x14ac:dyDescent="0.2">
      <c r="B444" s="151">
        <f>COUNTA(C$19:C444)</f>
        <v>53</v>
      </c>
      <c r="C444" s="157" t="s">
        <v>134</v>
      </c>
      <c r="D444" s="146" t="s">
        <v>33</v>
      </c>
      <c r="E444" s="117" t="s">
        <v>21</v>
      </c>
      <c r="F444" s="118"/>
      <c r="G444" s="53"/>
      <c r="H444" s="35" t="s">
        <v>19</v>
      </c>
      <c r="I444" s="36">
        <f>ROUNDDOWN($G444*$G446*$G447,2)</f>
        <v>0</v>
      </c>
      <c r="J444" s="37">
        <f t="shared" ref="J444:T444" si="411">ROUNDDOWN($G444*$G446*$G447,2)</f>
        <v>0</v>
      </c>
      <c r="K444" s="37">
        <f t="shared" si="411"/>
        <v>0</v>
      </c>
      <c r="L444" s="37">
        <f t="shared" si="411"/>
        <v>0</v>
      </c>
      <c r="M444" s="37">
        <f t="shared" si="411"/>
        <v>0</v>
      </c>
      <c r="N444" s="37">
        <f t="shared" si="411"/>
        <v>0</v>
      </c>
      <c r="O444" s="37">
        <f t="shared" si="411"/>
        <v>0</v>
      </c>
      <c r="P444" s="37">
        <f t="shared" si="411"/>
        <v>0</v>
      </c>
      <c r="Q444" s="37">
        <f t="shared" si="411"/>
        <v>0</v>
      </c>
      <c r="R444" s="37">
        <f t="shared" si="411"/>
        <v>0</v>
      </c>
      <c r="S444" s="37">
        <f t="shared" si="411"/>
        <v>0</v>
      </c>
      <c r="T444" s="38">
        <f t="shared" si="411"/>
        <v>0</v>
      </c>
      <c r="U444" s="43">
        <f t="shared" ref="U444:U445" si="412">SUM(I444:T444)</f>
        <v>0</v>
      </c>
      <c r="V444" s="112">
        <f t="shared" si="374"/>
        <v>0</v>
      </c>
      <c r="W444" s="10"/>
    </row>
    <row r="445" spans="2:23" ht="17.100000000000001" customHeight="1" x14ac:dyDescent="0.2">
      <c r="B445" s="156">
        <f>COUNTA(C$19:C445)</f>
        <v>53</v>
      </c>
      <c r="C445" s="158"/>
      <c r="D445" s="147"/>
      <c r="E445" s="92" t="s">
        <v>34</v>
      </c>
      <c r="F445" s="48"/>
      <c r="G445" s="49">
        <v>0</v>
      </c>
      <c r="H445" s="29" t="s">
        <v>30</v>
      </c>
      <c r="I445" s="103"/>
      <c r="J445" s="104"/>
      <c r="K445" s="105"/>
      <c r="L445" s="39">
        <v>228</v>
      </c>
      <c r="M445" s="45">
        <v>346</v>
      </c>
      <c r="N445" s="45">
        <v>316</v>
      </c>
      <c r="O445" s="39">
        <v>153</v>
      </c>
      <c r="P445" s="105"/>
      <c r="Q445" s="105"/>
      <c r="R445" s="105"/>
      <c r="S445" s="105"/>
      <c r="T445" s="106"/>
      <c r="U445" s="31">
        <f t="shared" si="412"/>
        <v>1043</v>
      </c>
      <c r="V445" s="112">
        <f t="shared" si="374"/>
        <v>1043</v>
      </c>
      <c r="W445" s="10"/>
    </row>
    <row r="446" spans="2:23" ht="17.100000000000001" customHeight="1" x14ac:dyDescent="0.2">
      <c r="B446" s="156">
        <f>COUNTA(C$19:C446)</f>
        <v>53</v>
      </c>
      <c r="C446" s="158"/>
      <c r="D446" s="147"/>
      <c r="E446" s="119" t="s">
        <v>22</v>
      </c>
      <c r="F446" s="120"/>
      <c r="G446" s="28">
        <v>5</v>
      </c>
      <c r="H446" s="29" t="s">
        <v>31</v>
      </c>
      <c r="I446" s="44">
        <v>369</v>
      </c>
      <c r="J446" s="45">
        <v>333</v>
      </c>
      <c r="K446" s="45">
        <v>337</v>
      </c>
      <c r="L446" s="45">
        <v>144</v>
      </c>
      <c r="M446" s="104"/>
      <c r="N446" s="104"/>
      <c r="O446" s="45">
        <v>208</v>
      </c>
      <c r="P446" s="45">
        <v>279</v>
      </c>
      <c r="Q446" s="45">
        <v>338</v>
      </c>
      <c r="R446" s="45">
        <v>445</v>
      </c>
      <c r="S446" s="45">
        <v>288</v>
      </c>
      <c r="T446" s="46">
        <v>224</v>
      </c>
      <c r="U446" s="31">
        <f t="shared" ref="U446:U449" si="413">SUM(I446:T446)</f>
        <v>2965</v>
      </c>
      <c r="V446" s="112">
        <f t="shared" si="374"/>
        <v>2263</v>
      </c>
      <c r="W446" s="10"/>
    </row>
    <row r="447" spans="2:23" ht="17.100000000000001" customHeight="1" x14ac:dyDescent="0.2">
      <c r="B447" s="156">
        <f>COUNTA(C$19:C447)</f>
        <v>53</v>
      </c>
      <c r="C447" s="158"/>
      <c r="D447" s="147"/>
      <c r="E447" s="92" t="s">
        <v>23</v>
      </c>
      <c r="F447" s="93">
        <v>0.9</v>
      </c>
      <c r="G447" s="109">
        <f>ROUND(1-(F447-0.85),2)</f>
        <v>0.95</v>
      </c>
      <c r="H447" s="29" t="s">
        <v>32</v>
      </c>
      <c r="I447" s="44">
        <f>SUM(I445:I446)</f>
        <v>369</v>
      </c>
      <c r="J447" s="45">
        <f t="shared" ref="J447:T447" si="414">SUM(J445:J446)</f>
        <v>333</v>
      </c>
      <c r="K447" s="45">
        <f t="shared" si="414"/>
        <v>337</v>
      </c>
      <c r="L447" s="45">
        <f t="shared" si="414"/>
        <v>372</v>
      </c>
      <c r="M447" s="45">
        <f t="shared" si="414"/>
        <v>346</v>
      </c>
      <c r="N447" s="45">
        <f t="shared" si="414"/>
        <v>316</v>
      </c>
      <c r="O447" s="45">
        <f t="shared" si="414"/>
        <v>361</v>
      </c>
      <c r="P447" s="45">
        <f t="shared" si="414"/>
        <v>279</v>
      </c>
      <c r="Q447" s="45">
        <f t="shared" si="414"/>
        <v>338</v>
      </c>
      <c r="R447" s="45">
        <f t="shared" si="414"/>
        <v>445</v>
      </c>
      <c r="S447" s="45">
        <f t="shared" si="414"/>
        <v>288</v>
      </c>
      <c r="T447" s="46">
        <f t="shared" si="414"/>
        <v>224</v>
      </c>
      <c r="U447" s="47">
        <f t="shared" si="413"/>
        <v>4008</v>
      </c>
      <c r="V447" s="112">
        <f t="shared" si="374"/>
        <v>3306</v>
      </c>
      <c r="W447" s="10"/>
    </row>
    <row r="448" spans="2:23" ht="17.100000000000001" customHeight="1" x14ac:dyDescent="0.2">
      <c r="B448" s="156">
        <f>COUNTA(C$19:C448)</f>
        <v>53</v>
      </c>
      <c r="C448" s="158"/>
      <c r="D448" s="147"/>
      <c r="E448" s="149" t="s">
        <v>27</v>
      </c>
      <c r="F448" s="94" t="s">
        <v>25</v>
      </c>
      <c r="G448" s="51"/>
      <c r="H448" s="29" t="s">
        <v>26</v>
      </c>
      <c r="I448" s="98">
        <f>ROUNDDOWN($G448*I445+$G449*I446,2)</f>
        <v>0</v>
      </c>
      <c r="J448" s="40">
        <f t="shared" ref="J448:T448" si="415">ROUNDDOWN($G448*J445+$G449*J446,2)</f>
        <v>0</v>
      </c>
      <c r="K448" s="40">
        <f t="shared" si="415"/>
        <v>0</v>
      </c>
      <c r="L448" s="40">
        <f t="shared" si="415"/>
        <v>0</v>
      </c>
      <c r="M448" s="40">
        <f t="shared" si="415"/>
        <v>0</v>
      </c>
      <c r="N448" s="40">
        <f t="shared" si="415"/>
        <v>0</v>
      </c>
      <c r="O448" s="40">
        <f t="shared" si="415"/>
        <v>0</v>
      </c>
      <c r="P448" s="40">
        <f t="shared" si="415"/>
        <v>0</v>
      </c>
      <c r="Q448" s="40">
        <f t="shared" si="415"/>
        <v>0</v>
      </c>
      <c r="R448" s="40">
        <f t="shared" si="415"/>
        <v>0</v>
      </c>
      <c r="S448" s="40">
        <f t="shared" si="415"/>
        <v>0</v>
      </c>
      <c r="T448" s="99">
        <f t="shared" si="415"/>
        <v>0</v>
      </c>
      <c r="U448" s="32">
        <f t="shared" si="413"/>
        <v>0</v>
      </c>
      <c r="V448" s="112">
        <f t="shared" si="374"/>
        <v>0</v>
      </c>
      <c r="W448" s="10"/>
    </row>
    <row r="449" spans="2:23" ht="17.100000000000001" customHeight="1" x14ac:dyDescent="0.2">
      <c r="B449" s="156">
        <f>COUNTA(C$19:C449)</f>
        <v>53</v>
      </c>
      <c r="C449" s="158"/>
      <c r="D449" s="148"/>
      <c r="E449" s="150"/>
      <c r="F449" s="95" t="s">
        <v>24</v>
      </c>
      <c r="G449" s="52"/>
      <c r="H449" s="33" t="s">
        <v>20</v>
      </c>
      <c r="I449" s="107">
        <f>INT(SUM(I444,I448))</f>
        <v>0</v>
      </c>
      <c r="J449" s="41">
        <f t="shared" ref="J449:T449" si="416">INT(SUM(J444,J448))</f>
        <v>0</v>
      </c>
      <c r="K449" s="41">
        <f t="shared" si="416"/>
        <v>0</v>
      </c>
      <c r="L449" s="41">
        <f t="shared" si="416"/>
        <v>0</v>
      </c>
      <c r="M449" s="41">
        <f t="shared" si="416"/>
        <v>0</v>
      </c>
      <c r="N449" s="41">
        <f t="shared" si="416"/>
        <v>0</v>
      </c>
      <c r="O449" s="41">
        <f t="shared" si="416"/>
        <v>0</v>
      </c>
      <c r="P449" s="41">
        <f t="shared" si="416"/>
        <v>0</v>
      </c>
      <c r="Q449" s="41">
        <f t="shared" si="416"/>
        <v>0</v>
      </c>
      <c r="R449" s="41">
        <f t="shared" si="416"/>
        <v>0</v>
      </c>
      <c r="S449" s="41">
        <f t="shared" si="416"/>
        <v>0</v>
      </c>
      <c r="T449" s="108">
        <f t="shared" si="416"/>
        <v>0</v>
      </c>
      <c r="U449" s="34">
        <f t="shared" si="413"/>
        <v>0</v>
      </c>
      <c r="V449" s="112">
        <f t="shared" si="374"/>
        <v>0</v>
      </c>
      <c r="W449" s="10"/>
    </row>
    <row r="450" spans="2:23" ht="17.100000000000001" customHeight="1" x14ac:dyDescent="0.2">
      <c r="B450" s="156">
        <f>COUNTA(C$19:C450)</f>
        <v>53</v>
      </c>
      <c r="C450" s="160"/>
      <c r="D450" s="157" t="s">
        <v>35</v>
      </c>
      <c r="E450" s="117" t="s">
        <v>41</v>
      </c>
      <c r="F450" s="118"/>
      <c r="G450" s="53"/>
      <c r="H450" s="35" t="s">
        <v>19</v>
      </c>
      <c r="I450" s="36">
        <f t="shared" ref="I450:T450" si="417">$G450</f>
        <v>0</v>
      </c>
      <c r="J450" s="37">
        <f t="shared" si="417"/>
        <v>0</v>
      </c>
      <c r="K450" s="37">
        <f t="shared" si="417"/>
        <v>0</v>
      </c>
      <c r="L450" s="37">
        <f t="shared" si="417"/>
        <v>0</v>
      </c>
      <c r="M450" s="37">
        <f t="shared" si="417"/>
        <v>0</v>
      </c>
      <c r="N450" s="37">
        <f t="shared" si="417"/>
        <v>0</v>
      </c>
      <c r="O450" s="37">
        <f t="shared" si="417"/>
        <v>0</v>
      </c>
      <c r="P450" s="37">
        <f t="shared" si="417"/>
        <v>0</v>
      </c>
      <c r="Q450" s="37">
        <f t="shared" si="417"/>
        <v>0</v>
      </c>
      <c r="R450" s="37">
        <f t="shared" si="417"/>
        <v>0</v>
      </c>
      <c r="S450" s="37">
        <f t="shared" si="417"/>
        <v>0</v>
      </c>
      <c r="T450" s="38">
        <f t="shared" si="417"/>
        <v>0</v>
      </c>
      <c r="U450" s="43">
        <f t="shared" ref="U450:U451" si="418">SUM(I450:T450)</f>
        <v>0</v>
      </c>
      <c r="V450" s="112">
        <f t="shared" si="374"/>
        <v>0</v>
      </c>
      <c r="W450" s="10"/>
    </row>
    <row r="451" spans="2:23" ht="17.100000000000001" customHeight="1" x14ac:dyDescent="0.2">
      <c r="B451" s="156">
        <f>COUNTA(C$19:C451)</f>
        <v>53</v>
      </c>
      <c r="C451" s="160"/>
      <c r="D451" s="158"/>
      <c r="E451" s="119" t="s">
        <v>142</v>
      </c>
      <c r="F451" s="120"/>
      <c r="G451" s="28">
        <v>20</v>
      </c>
      <c r="H451" s="29" t="s">
        <v>32</v>
      </c>
      <c r="I451" s="44">
        <v>5</v>
      </c>
      <c r="J451" s="45">
        <v>5</v>
      </c>
      <c r="K451" s="45">
        <v>6</v>
      </c>
      <c r="L451" s="45">
        <v>5</v>
      </c>
      <c r="M451" s="45">
        <v>15</v>
      </c>
      <c r="N451" s="45">
        <v>19</v>
      </c>
      <c r="O451" s="45">
        <v>6</v>
      </c>
      <c r="P451" s="45">
        <v>4</v>
      </c>
      <c r="Q451" s="45">
        <v>4</v>
      </c>
      <c r="R451" s="45">
        <v>6</v>
      </c>
      <c r="S451" s="45">
        <v>14</v>
      </c>
      <c r="T451" s="46">
        <v>5</v>
      </c>
      <c r="U451" s="47">
        <f t="shared" si="418"/>
        <v>94</v>
      </c>
      <c r="V451" s="112">
        <f t="shared" si="374"/>
        <v>84</v>
      </c>
      <c r="W451" s="10"/>
    </row>
    <row r="452" spans="2:23" ht="17.100000000000001" customHeight="1" x14ac:dyDescent="0.2">
      <c r="B452" s="156">
        <f>COUNTA(C$19:C452)</f>
        <v>53</v>
      </c>
      <c r="C452" s="160"/>
      <c r="D452" s="158"/>
      <c r="E452" s="121" t="s">
        <v>37</v>
      </c>
      <c r="F452" s="89" t="s">
        <v>38</v>
      </c>
      <c r="G452" s="54"/>
      <c r="H452" s="29" t="s">
        <v>26</v>
      </c>
      <c r="I452" s="98">
        <f t="shared" ref="I452:T452" si="419">ROUNDDOWN(IF(I451&gt;120,IF(I451&gt;300,120*$G452+180*$G453+(I451-300)*$G454,120*$G452+(I451-120)*$G453),I451*$G452),2)</f>
        <v>0</v>
      </c>
      <c r="J452" s="40">
        <f t="shared" si="419"/>
        <v>0</v>
      </c>
      <c r="K452" s="40">
        <f t="shared" si="419"/>
        <v>0</v>
      </c>
      <c r="L452" s="40">
        <f t="shared" si="419"/>
        <v>0</v>
      </c>
      <c r="M452" s="40">
        <f t="shared" si="419"/>
        <v>0</v>
      </c>
      <c r="N452" s="40">
        <f t="shared" si="419"/>
        <v>0</v>
      </c>
      <c r="O452" s="40">
        <f t="shared" si="419"/>
        <v>0</v>
      </c>
      <c r="P452" s="40">
        <f t="shared" si="419"/>
        <v>0</v>
      </c>
      <c r="Q452" s="40">
        <f t="shared" si="419"/>
        <v>0</v>
      </c>
      <c r="R452" s="40">
        <f t="shared" si="419"/>
        <v>0</v>
      </c>
      <c r="S452" s="40">
        <f t="shared" si="419"/>
        <v>0</v>
      </c>
      <c r="T452" s="99">
        <f t="shared" si="419"/>
        <v>0</v>
      </c>
      <c r="U452" s="32">
        <f>SUM(I452:T452)</f>
        <v>0</v>
      </c>
      <c r="V452" s="112">
        <f t="shared" si="374"/>
        <v>0</v>
      </c>
      <c r="W452" s="10"/>
    </row>
    <row r="453" spans="2:23" ht="17.100000000000001" customHeight="1" x14ac:dyDescent="0.2">
      <c r="B453" s="156">
        <f>COUNTA(C$19:C453)</f>
        <v>53</v>
      </c>
      <c r="C453" s="160"/>
      <c r="D453" s="158"/>
      <c r="E453" s="121"/>
      <c r="F453" s="90" t="s">
        <v>39</v>
      </c>
      <c r="G453" s="51"/>
      <c r="H453" s="55" t="s">
        <v>20</v>
      </c>
      <c r="I453" s="44">
        <f>INT(SUM(I450,I452))</f>
        <v>0</v>
      </c>
      <c r="J453" s="56">
        <f>INT(SUM(J450,J452))</f>
        <v>0</v>
      </c>
      <c r="K453" s="56">
        <f t="shared" ref="K453:T453" si="420">INT(SUM(K450,K452))</f>
        <v>0</v>
      </c>
      <c r="L453" s="56">
        <f t="shared" si="420"/>
        <v>0</v>
      </c>
      <c r="M453" s="56">
        <f t="shared" si="420"/>
        <v>0</v>
      </c>
      <c r="N453" s="56">
        <f t="shared" si="420"/>
        <v>0</v>
      </c>
      <c r="O453" s="56">
        <f t="shared" si="420"/>
        <v>0</v>
      </c>
      <c r="P453" s="56">
        <f t="shared" si="420"/>
        <v>0</v>
      </c>
      <c r="Q453" s="56">
        <f t="shared" si="420"/>
        <v>0</v>
      </c>
      <c r="R453" s="56">
        <f t="shared" si="420"/>
        <v>0</v>
      </c>
      <c r="S453" s="56">
        <f t="shared" si="420"/>
        <v>0</v>
      </c>
      <c r="T453" s="100">
        <f t="shared" si="420"/>
        <v>0</v>
      </c>
      <c r="U453" s="57">
        <f t="shared" ref="U453" si="421">SUM(I453:T453)</f>
        <v>0</v>
      </c>
      <c r="V453" s="112">
        <f t="shared" si="374"/>
        <v>0</v>
      </c>
      <c r="W453" s="10"/>
    </row>
    <row r="454" spans="2:23" ht="17.100000000000001" customHeight="1" x14ac:dyDescent="0.2">
      <c r="B454" s="152">
        <f>COUNTA(C$19:C454)</f>
        <v>53</v>
      </c>
      <c r="C454" s="161"/>
      <c r="D454" s="159"/>
      <c r="E454" s="122"/>
      <c r="F454" s="91" t="s">
        <v>40</v>
      </c>
      <c r="G454" s="52"/>
      <c r="H454" s="58"/>
      <c r="I454" s="101"/>
      <c r="J454" s="59"/>
      <c r="K454" s="59"/>
      <c r="L454" s="59"/>
      <c r="M454" s="59"/>
      <c r="N454" s="59"/>
      <c r="O454" s="59"/>
      <c r="P454" s="59"/>
      <c r="Q454" s="59"/>
      <c r="R454" s="59"/>
      <c r="S454" s="59"/>
      <c r="T454" s="102"/>
      <c r="U454" s="60"/>
      <c r="V454" s="112">
        <f t="shared" si="374"/>
        <v>0</v>
      </c>
      <c r="W454" s="10"/>
    </row>
    <row r="455" spans="2:23" ht="17.100000000000001" customHeight="1" x14ac:dyDescent="0.2">
      <c r="B455" s="151">
        <f>COUNTA(C$19:C455)</f>
        <v>54</v>
      </c>
      <c r="C455" s="157" t="s">
        <v>87</v>
      </c>
      <c r="D455" s="146" t="s">
        <v>33</v>
      </c>
      <c r="E455" s="117" t="s">
        <v>21</v>
      </c>
      <c r="F455" s="118"/>
      <c r="G455" s="53"/>
      <c r="H455" s="35" t="s">
        <v>19</v>
      </c>
      <c r="I455" s="36">
        <f>ROUNDDOWN($G455*$G457*$G458,2)</f>
        <v>0</v>
      </c>
      <c r="J455" s="37">
        <f t="shared" ref="J455:T455" si="422">ROUNDDOWN($G455*$G457*$G458,2)</f>
        <v>0</v>
      </c>
      <c r="K455" s="37">
        <f t="shared" si="422"/>
        <v>0</v>
      </c>
      <c r="L455" s="37">
        <f t="shared" si="422"/>
        <v>0</v>
      </c>
      <c r="M455" s="37">
        <f t="shared" si="422"/>
        <v>0</v>
      </c>
      <c r="N455" s="37">
        <f t="shared" si="422"/>
        <v>0</v>
      </c>
      <c r="O455" s="37">
        <f t="shared" si="422"/>
        <v>0</v>
      </c>
      <c r="P455" s="37">
        <f t="shared" si="422"/>
        <v>0</v>
      </c>
      <c r="Q455" s="37">
        <f t="shared" si="422"/>
        <v>0</v>
      </c>
      <c r="R455" s="37">
        <f t="shared" si="422"/>
        <v>0</v>
      </c>
      <c r="S455" s="37">
        <f t="shared" si="422"/>
        <v>0</v>
      </c>
      <c r="T455" s="38">
        <f t="shared" si="422"/>
        <v>0</v>
      </c>
      <c r="U455" s="43">
        <f t="shared" ref="U455:U456" si="423">SUM(I455:T455)</f>
        <v>0</v>
      </c>
      <c r="V455" s="112">
        <f t="shared" si="374"/>
        <v>0</v>
      </c>
      <c r="W455" s="10"/>
    </row>
    <row r="456" spans="2:23" ht="17.100000000000001" customHeight="1" x14ac:dyDescent="0.2">
      <c r="B456" s="156">
        <f>COUNTA(C$19:C456)</f>
        <v>54</v>
      </c>
      <c r="C456" s="158"/>
      <c r="D456" s="147"/>
      <c r="E456" s="92" t="s">
        <v>34</v>
      </c>
      <c r="F456" s="48"/>
      <c r="G456" s="49">
        <v>0</v>
      </c>
      <c r="H456" s="29" t="s">
        <v>30</v>
      </c>
      <c r="I456" s="103"/>
      <c r="J456" s="104"/>
      <c r="K456" s="105"/>
      <c r="L456" s="39">
        <v>2</v>
      </c>
      <c r="M456" s="45">
        <v>1</v>
      </c>
      <c r="N456" s="45">
        <v>2</v>
      </c>
      <c r="O456" s="39">
        <v>0</v>
      </c>
      <c r="P456" s="105"/>
      <c r="Q456" s="105"/>
      <c r="R456" s="105"/>
      <c r="S456" s="105"/>
      <c r="T456" s="106"/>
      <c r="U456" s="31">
        <f t="shared" si="423"/>
        <v>5</v>
      </c>
      <c r="V456" s="112">
        <f t="shared" si="374"/>
        <v>5</v>
      </c>
      <c r="W456" s="10"/>
    </row>
    <row r="457" spans="2:23" ht="17.100000000000001" customHeight="1" x14ac:dyDescent="0.2">
      <c r="B457" s="156">
        <f>COUNTA(C$19:C457)</f>
        <v>54</v>
      </c>
      <c r="C457" s="158"/>
      <c r="D457" s="147"/>
      <c r="E457" s="119" t="s">
        <v>22</v>
      </c>
      <c r="F457" s="120"/>
      <c r="G457" s="28">
        <v>3</v>
      </c>
      <c r="H457" s="29" t="s">
        <v>31</v>
      </c>
      <c r="I457" s="44">
        <v>0</v>
      </c>
      <c r="J457" s="45">
        <v>1</v>
      </c>
      <c r="K457" s="45">
        <v>2</v>
      </c>
      <c r="L457" s="45">
        <v>1</v>
      </c>
      <c r="M457" s="104"/>
      <c r="N457" s="104"/>
      <c r="O457" s="45">
        <v>1</v>
      </c>
      <c r="P457" s="45">
        <v>1</v>
      </c>
      <c r="Q457" s="45">
        <v>3</v>
      </c>
      <c r="R457" s="45">
        <v>0</v>
      </c>
      <c r="S457" s="45">
        <v>2</v>
      </c>
      <c r="T457" s="46">
        <v>1</v>
      </c>
      <c r="U457" s="31">
        <f t="shared" ref="U457:U460" si="424">SUM(I457:T457)</f>
        <v>12</v>
      </c>
      <c r="V457" s="112">
        <f t="shared" si="374"/>
        <v>11</v>
      </c>
      <c r="W457" s="10"/>
    </row>
    <row r="458" spans="2:23" ht="17.100000000000001" customHeight="1" x14ac:dyDescent="0.2">
      <c r="B458" s="156">
        <f>COUNTA(C$19:C458)</f>
        <v>54</v>
      </c>
      <c r="C458" s="158"/>
      <c r="D458" s="147"/>
      <c r="E458" s="92" t="s">
        <v>23</v>
      </c>
      <c r="F458" s="93">
        <v>0.9</v>
      </c>
      <c r="G458" s="109">
        <f>ROUND(1-(F458-0.85),2)</f>
        <v>0.95</v>
      </c>
      <c r="H458" s="29" t="s">
        <v>32</v>
      </c>
      <c r="I458" s="44">
        <f>SUM(I456:I457)</f>
        <v>0</v>
      </c>
      <c r="J458" s="45">
        <f t="shared" ref="J458:T458" si="425">SUM(J456:J457)</f>
        <v>1</v>
      </c>
      <c r="K458" s="45">
        <f t="shared" si="425"/>
        <v>2</v>
      </c>
      <c r="L458" s="45">
        <f t="shared" si="425"/>
        <v>3</v>
      </c>
      <c r="M458" s="45">
        <f t="shared" si="425"/>
        <v>1</v>
      </c>
      <c r="N458" s="45">
        <f t="shared" si="425"/>
        <v>2</v>
      </c>
      <c r="O458" s="45">
        <f t="shared" si="425"/>
        <v>1</v>
      </c>
      <c r="P458" s="45">
        <f t="shared" si="425"/>
        <v>1</v>
      </c>
      <c r="Q458" s="45">
        <f t="shared" si="425"/>
        <v>3</v>
      </c>
      <c r="R458" s="45">
        <f t="shared" si="425"/>
        <v>0</v>
      </c>
      <c r="S458" s="45">
        <f t="shared" si="425"/>
        <v>2</v>
      </c>
      <c r="T458" s="46">
        <f t="shared" si="425"/>
        <v>1</v>
      </c>
      <c r="U458" s="47">
        <f t="shared" si="424"/>
        <v>17</v>
      </c>
      <c r="V458" s="112">
        <f t="shared" si="374"/>
        <v>16</v>
      </c>
      <c r="W458" s="10"/>
    </row>
    <row r="459" spans="2:23" ht="17.100000000000001" customHeight="1" x14ac:dyDescent="0.2">
      <c r="B459" s="156">
        <f>COUNTA(C$19:C459)</f>
        <v>54</v>
      </c>
      <c r="C459" s="158"/>
      <c r="D459" s="147"/>
      <c r="E459" s="149" t="s">
        <v>27</v>
      </c>
      <c r="F459" s="94" t="s">
        <v>25</v>
      </c>
      <c r="G459" s="51"/>
      <c r="H459" s="29" t="s">
        <v>26</v>
      </c>
      <c r="I459" s="98">
        <f>ROUNDDOWN($G459*I456+$G460*I457,2)</f>
        <v>0</v>
      </c>
      <c r="J459" s="40">
        <f t="shared" ref="J459:T459" si="426">ROUNDDOWN($G459*J456+$G460*J457,2)</f>
        <v>0</v>
      </c>
      <c r="K459" s="40">
        <f t="shared" si="426"/>
        <v>0</v>
      </c>
      <c r="L459" s="40">
        <f t="shared" si="426"/>
        <v>0</v>
      </c>
      <c r="M459" s="40">
        <f t="shared" si="426"/>
        <v>0</v>
      </c>
      <c r="N459" s="40">
        <f t="shared" si="426"/>
        <v>0</v>
      </c>
      <c r="O459" s="40">
        <f t="shared" si="426"/>
        <v>0</v>
      </c>
      <c r="P459" s="40">
        <f t="shared" si="426"/>
        <v>0</v>
      </c>
      <c r="Q459" s="40">
        <f t="shared" si="426"/>
        <v>0</v>
      </c>
      <c r="R459" s="40">
        <f t="shared" si="426"/>
        <v>0</v>
      </c>
      <c r="S459" s="40">
        <f t="shared" si="426"/>
        <v>0</v>
      </c>
      <c r="T459" s="99">
        <f t="shared" si="426"/>
        <v>0</v>
      </c>
      <c r="U459" s="32">
        <f t="shared" si="424"/>
        <v>0</v>
      </c>
      <c r="V459" s="112">
        <f t="shared" si="374"/>
        <v>0</v>
      </c>
      <c r="W459" s="10"/>
    </row>
    <row r="460" spans="2:23" ht="17.100000000000001" customHeight="1" x14ac:dyDescent="0.2">
      <c r="B460" s="156">
        <f>COUNTA(C$19:C460)</f>
        <v>54</v>
      </c>
      <c r="C460" s="158"/>
      <c r="D460" s="148"/>
      <c r="E460" s="150"/>
      <c r="F460" s="95" t="s">
        <v>24</v>
      </c>
      <c r="G460" s="52"/>
      <c r="H460" s="33" t="s">
        <v>20</v>
      </c>
      <c r="I460" s="107">
        <f>INT(SUM(I455,I459))</f>
        <v>0</v>
      </c>
      <c r="J460" s="41">
        <f t="shared" ref="J460:T460" si="427">INT(SUM(J455,J459))</f>
        <v>0</v>
      </c>
      <c r="K460" s="41">
        <f t="shared" si="427"/>
        <v>0</v>
      </c>
      <c r="L460" s="41">
        <f t="shared" si="427"/>
        <v>0</v>
      </c>
      <c r="M460" s="41">
        <f t="shared" si="427"/>
        <v>0</v>
      </c>
      <c r="N460" s="41">
        <f t="shared" si="427"/>
        <v>0</v>
      </c>
      <c r="O460" s="41">
        <f t="shared" si="427"/>
        <v>0</v>
      </c>
      <c r="P460" s="41">
        <f t="shared" si="427"/>
        <v>0</v>
      </c>
      <c r="Q460" s="41">
        <f t="shared" si="427"/>
        <v>0</v>
      </c>
      <c r="R460" s="41">
        <f t="shared" si="427"/>
        <v>0</v>
      </c>
      <c r="S460" s="41">
        <f t="shared" si="427"/>
        <v>0</v>
      </c>
      <c r="T460" s="108">
        <f t="shared" si="427"/>
        <v>0</v>
      </c>
      <c r="U460" s="34">
        <f t="shared" si="424"/>
        <v>0</v>
      </c>
      <c r="V460" s="112">
        <f t="shared" si="374"/>
        <v>0</v>
      </c>
      <c r="W460" s="10"/>
    </row>
    <row r="461" spans="2:23" ht="17.100000000000001" customHeight="1" x14ac:dyDescent="0.2">
      <c r="B461" s="156">
        <f>COUNTA(C$19:C461)</f>
        <v>54</v>
      </c>
      <c r="C461" s="160"/>
      <c r="D461" s="157" t="s">
        <v>35</v>
      </c>
      <c r="E461" s="117" t="s">
        <v>41</v>
      </c>
      <c r="F461" s="118"/>
      <c r="G461" s="53"/>
      <c r="H461" s="35" t="s">
        <v>19</v>
      </c>
      <c r="I461" s="36">
        <f t="shared" ref="I461:T461" si="428">$G461</f>
        <v>0</v>
      </c>
      <c r="J461" s="37">
        <f t="shared" si="428"/>
        <v>0</v>
      </c>
      <c r="K461" s="37">
        <f t="shared" si="428"/>
        <v>0</v>
      </c>
      <c r="L461" s="37">
        <f t="shared" si="428"/>
        <v>0</v>
      </c>
      <c r="M461" s="37">
        <f t="shared" si="428"/>
        <v>0</v>
      </c>
      <c r="N461" s="37">
        <f t="shared" si="428"/>
        <v>0</v>
      </c>
      <c r="O461" s="37">
        <f t="shared" si="428"/>
        <v>0</v>
      </c>
      <c r="P461" s="37">
        <f t="shared" si="428"/>
        <v>0</v>
      </c>
      <c r="Q461" s="37">
        <f t="shared" si="428"/>
        <v>0</v>
      </c>
      <c r="R461" s="37">
        <f t="shared" si="428"/>
        <v>0</v>
      </c>
      <c r="S461" s="37">
        <f t="shared" si="428"/>
        <v>0</v>
      </c>
      <c r="T461" s="38">
        <f t="shared" si="428"/>
        <v>0</v>
      </c>
      <c r="U461" s="43">
        <f t="shared" ref="U461:U462" si="429">SUM(I461:T461)</f>
        <v>0</v>
      </c>
      <c r="V461" s="112">
        <f t="shared" si="374"/>
        <v>0</v>
      </c>
      <c r="W461" s="10"/>
    </row>
    <row r="462" spans="2:23" ht="17.100000000000001" customHeight="1" x14ac:dyDescent="0.2">
      <c r="B462" s="156">
        <f>COUNTA(C$19:C462)</f>
        <v>54</v>
      </c>
      <c r="C462" s="160"/>
      <c r="D462" s="158"/>
      <c r="E462" s="119" t="s">
        <v>142</v>
      </c>
      <c r="F462" s="120"/>
      <c r="G462" s="28">
        <v>15</v>
      </c>
      <c r="H462" s="29" t="s">
        <v>32</v>
      </c>
      <c r="I462" s="44">
        <v>0</v>
      </c>
      <c r="J462" s="45">
        <v>0</v>
      </c>
      <c r="K462" s="45">
        <v>0</v>
      </c>
      <c r="L462" s="45">
        <v>0</v>
      </c>
      <c r="M462" s="45">
        <v>0</v>
      </c>
      <c r="N462" s="45">
        <v>0</v>
      </c>
      <c r="O462" s="45">
        <v>0</v>
      </c>
      <c r="P462" s="45">
        <v>0</v>
      </c>
      <c r="Q462" s="45">
        <v>0</v>
      </c>
      <c r="R462" s="45">
        <v>0</v>
      </c>
      <c r="S462" s="45">
        <v>1</v>
      </c>
      <c r="T462" s="46">
        <v>0</v>
      </c>
      <c r="U462" s="47">
        <f t="shared" si="429"/>
        <v>1</v>
      </c>
      <c r="V462" s="112">
        <f t="shared" si="374"/>
        <v>1</v>
      </c>
      <c r="W462" s="10"/>
    </row>
    <row r="463" spans="2:23" ht="17.100000000000001" customHeight="1" x14ac:dyDescent="0.2">
      <c r="B463" s="156">
        <f>COUNTA(C$19:C463)</f>
        <v>54</v>
      </c>
      <c r="C463" s="160"/>
      <c r="D463" s="158"/>
      <c r="E463" s="121" t="s">
        <v>37</v>
      </c>
      <c r="F463" s="89" t="s">
        <v>38</v>
      </c>
      <c r="G463" s="54"/>
      <c r="H463" s="29" t="s">
        <v>26</v>
      </c>
      <c r="I463" s="98">
        <f t="shared" ref="I463:T463" si="430">ROUNDDOWN(IF(I462&gt;120,IF(I462&gt;300,120*$G463+180*$G464+(I462-300)*$G465,120*$G463+(I462-120)*$G464),I462*$G463),2)</f>
        <v>0</v>
      </c>
      <c r="J463" s="40">
        <f t="shared" si="430"/>
        <v>0</v>
      </c>
      <c r="K463" s="40">
        <f t="shared" si="430"/>
        <v>0</v>
      </c>
      <c r="L463" s="40">
        <f t="shared" si="430"/>
        <v>0</v>
      </c>
      <c r="M463" s="40">
        <f t="shared" si="430"/>
        <v>0</v>
      </c>
      <c r="N463" s="40">
        <f t="shared" si="430"/>
        <v>0</v>
      </c>
      <c r="O463" s="40">
        <f t="shared" si="430"/>
        <v>0</v>
      </c>
      <c r="P463" s="40">
        <f t="shared" si="430"/>
        <v>0</v>
      </c>
      <c r="Q463" s="40">
        <f t="shared" si="430"/>
        <v>0</v>
      </c>
      <c r="R463" s="40">
        <f t="shared" si="430"/>
        <v>0</v>
      </c>
      <c r="S463" s="40">
        <f t="shared" si="430"/>
        <v>0</v>
      </c>
      <c r="T463" s="99">
        <f t="shared" si="430"/>
        <v>0</v>
      </c>
      <c r="U463" s="32">
        <f>SUM(I463:T463)</f>
        <v>0</v>
      </c>
      <c r="V463" s="112">
        <f t="shared" si="374"/>
        <v>0</v>
      </c>
      <c r="W463" s="10"/>
    </row>
    <row r="464" spans="2:23" ht="17.100000000000001" customHeight="1" x14ac:dyDescent="0.2">
      <c r="B464" s="156">
        <f>COUNTA(C$19:C464)</f>
        <v>54</v>
      </c>
      <c r="C464" s="160"/>
      <c r="D464" s="158"/>
      <c r="E464" s="121"/>
      <c r="F464" s="90" t="s">
        <v>39</v>
      </c>
      <c r="G464" s="51"/>
      <c r="H464" s="55" t="s">
        <v>20</v>
      </c>
      <c r="I464" s="44">
        <f>INT(SUM(I461,I463))</f>
        <v>0</v>
      </c>
      <c r="J464" s="56">
        <f>INT(SUM(J461,J463))</f>
        <v>0</v>
      </c>
      <c r="K464" s="56">
        <f t="shared" ref="K464:T464" si="431">INT(SUM(K461,K463))</f>
        <v>0</v>
      </c>
      <c r="L464" s="56">
        <f t="shared" si="431"/>
        <v>0</v>
      </c>
      <c r="M464" s="56">
        <f t="shared" si="431"/>
        <v>0</v>
      </c>
      <c r="N464" s="56">
        <f t="shared" si="431"/>
        <v>0</v>
      </c>
      <c r="O464" s="56">
        <f t="shared" si="431"/>
        <v>0</v>
      </c>
      <c r="P464" s="56">
        <f t="shared" si="431"/>
        <v>0</v>
      </c>
      <c r="Q464" s="56">
        <f t="shared" si="431"/>
        <v>0</v>
      </c>
      <c r="R464" s="56">
        <f t="shared" si="431"/>
        <v>0</v>
      </c>
      <c r="S464" s="56">
        <f t="shared" si="431"/>
        <v>0</v>
      </c>
      <c r="T464" s="100">
        <f t="shared" si="431"/>
        <v>0</v>
      </c>
      <c r="U464" s="57">
        <f t="shared" ref="U464" si="432">SUM(I464:T464)</f>
        <v>0</v>
      </c>
      <c r="V464" s="112">
        <f t="shared" si="374"/>
        <v>0</v>
      </c>
      <c r="W464" s="10"/>
    </row>
    <row r="465" spans="2:23" ht="17.100000000000001" customHeight="1" x14ac:dyDescent="0.2">
      <c r="B465" s="152">
        <f>COUNTA(C$19:C465)</f>
        <v>54</v>
      </c>
      <c r="C465" s="161"/>
      <c r="D465" s="159"/>
      <c r="E465" s="122"/>
      <c r="F465" s="91" t="s">
        <v>40</v>
      </c>
      <c r="G465" s="52"/>
      <c r="H465" s="58"/>
      <c r="I465" s="101"/>
      <c r="J465" s="59"/>
      <c r="K465" s="59"/>
      <c r="L465" s="59"/>
      <c r="M465" s="59"/>
      <c r="N465" s="59"/>
      <c r="O465" s="59"/>
      <c r="P465" s="59"/>
      <c r="Q465" s="59"/>
      <c r="R465" s="59"/>
      <c r="S465" s="59"/>
      <c r="T465" s="102"/>
      <c r="U465" s="60"/>
      <c r="V465" s="112">
        <f t="shared" si="374"/>
        <v>0</v>
      </c>
      <c r="W465" s="10"/>
    </row>
    <row r="466" spans="2:23" ht="17.100000000000001" customHeight="1" x14ac:dyDescent="0.2">
      <c r="B466" s="151">
        <f>COUNTA(C$19:C466)</f>
        <v>55</v>
      </c>
      <c r="C466" s="157" t="s">
        <v>135</v>
      </c>
      <c r="D466" s="146" t="s">
        <v>33</v>
      </c>
      <c r="E466" s="117" t="s">
        <v>21</v>
      </c>
      <c r="F466" s="118"/>
      <c r="G466" s="53"/>
      <c r="H466" s="35" t="s">
        <v>19</v>
      </c>
      <c r="I466" s="36">
        <f>ROUNDDOWN($G466*$G468*$G469,2)</f>
        <v>0</v>
      </c>
      <c r="J466" s="37">
        <f t="shared" ref="J466:T466" si="433">ROUNDDOWN($G466*$G468*$G469,2)</f>
        <v>0</v>
      </c>
      <c r="K466" s="37">
        <f t="shared" si="433"/>
        <v>0</v>
      </c>
      <c r="L466" s="37">
        <f t="shared" si="433"/>
        <v>0</v>
      </c>
      <c r="M466" s="37">
        <f t="shared" si="433"/>
        <v>0</v>
      </c>
      <c r="N466" s="37">
        <f t="shared" si="433"/>
        <v>0</v>
      </c>
      <c r="O466" s="37">
        <f t="shared" si="433"/>
        <v>0</v>
      </c>
      <c r="P466" s="37">
        <f t="shared" si="433"/>
        <v>0</v>
      </c>
      <c r="Q466" s="37">
        <f t="shared" si="433"/>
        <v>0</v>
      </c>
      <c r="R466" s="37">
        <f t="shared" si="433"/>
        <v>0</v>
      </c>
      <c r="S466" s="37">
        <f t="shared" si="433"/>
        <v>0</v>
      </c>
      <c r="T466" s="38">
        <f t="shared" si="433"/>
        <v>0</v>
      </c>
      <c r="U466" s="43">
        <f t="shared" ref="U466:U467" si="434">SUM(I466:T466)</f>
        <v>0</v>
      </c>
      <c r="V466" s="112">
        <f t="shared" si="374"/>
        <v>0</v>
      </c>
      <c r="W466" s="10"/>
    </row>
    <row r="467" spans="2:23" ht="17.100000000000001" customHeight="1" x14ac:dyDescent="0.2">
      <c r="B467" s="156">
        <f>COUNTA(C$19:C467)</f>
        <v>55</v>
      </c>
      <c r="C467" s="158"/>
      <c r="D467" s="147"/>
      <c r="E467" s="92" t="s">
        <v>34</v>
      </c>
      <c r="F467" s="48"/>
      <c r="G467" s="49">
        <v>0</v>
      </c>
      <c r="H467" s="29" t="s">
        <v>30</v>
      </c>
      <c r="I467" s="103"/>
      <c r="J467" s="104"/>
      <c r="K467" s="105"/>
      <c r="L467" s="39">
        <v>1011</v>
      </c>
      <c r="M467" s="45">
        <v>1623</v>
      </c>
      <c r="N467" s="45">
        <v>1439</v>
      </c>
      <c r="O467" s="39">
        <v>639</v>
      </c>
      <c r="P467" s="105"/>
      <c r="Q467" s="105"/>
      <c r="R467" s="105"/>
      <c r="S467" s="105"/>
      <c r="T467" s="106"/>
      <c r="U467" s="31">
        <f t="shared" si="434"/>
        <v>4712</v>
      </c>
      <c r="V467" s="112">
        <f t="shared" si="374"/>
        <v>4712</v>
      </c>
      <c r="W467" s="10"/>
    </row>
    <row r="468" spans="2:23" ht="17.100000000000001" customHeight="1" x14ac:dyDescent="0.2">
      <c r="B468" s="156">
        <f>COUNTA(C$19:C468)</f>
        <v>55</v>
      </c>
      <c r="C468" s="158"/>
      <c r="D468" s="147"/>
      <c r="E468" s="119" t="s">
        <v>22</v>
      </c>
      <c r="F468" s="120"/>
      <c r="G468" s="28">
        <v>33</v>
      </c>
      <c r="H468" s="29" t="s">
        <v>31</v>
      </c>
      <c r="I468" s="44">
        <v>1540</v>
      </c>
      <c r="J468" s="45">
        <v>1416</v>
      </c>
      <c r="K468" s="45">
        <v>1449</v>
      </c>
      <c r="L468" s="45">
        <v>599</v>
      </c>
      <c r="M468" s="104"/>
      <c r="N468" s="104"/>
      <c r="O468" s="45">
        <v>937</v>
      </c>
      <c r="P468" s="45">
        <v>1485</v>
      </c>
      <c r="Q468" s="45">
        <v>1376</v>
      </c>
      <c r="R468" s="45">
        <v>1674</v>
      </c>
      <c r="S468" s="45">
        <v>1355</v>
      </c>
      <c r="T468" s="46">
        <v>1414</v>
      </c>
      <c r="U468" s="31">
        <f t="shared" ref="U468:U471" si="435">SUM(I468:T468)</f>
        <v>13245</v>
      </c>
      <c r="V468" s="112">
        <f t="shared" ref="V468:V531" si="436">SUM(K468:T468)</f>
        <v>10289</v>
      </c>
      <c r="W468" s="10"/>
    </row>
    <row r="469" spans="2:23" ht="17.100000000000001" customHeight="1" x14ac:dyDescent="0.2">
      <c r="B469" s="156">
        <f>COUNTA(C$19:C469)</f>
        <v>55</v>
      </c>
      <c r="C469" s="158"/>
      <c r="D469" s="147"/>
      <c r="E469" s="92" t="s">
        <v>23</v>
      </c>
      <c r="F469" s="93">
        <v>0.9</v>
      </c>
      <c r="G469" s="109">
        <f>ROUND(1-(F469-0.85),2)</f>
        <v>0.95</v>
      </c>
      <c r="H469" s="29" t="s">
        <v>32</v>
      </c>
      <c r="I469" s="44">
        <f>SUM(I467:I468)</f>
        <v>1540</v>
      </c>
      <c r="J469" s="45">
        <f t="shared" ref="J469:T469" si="437">SUM(J467:J468)</f>
        <v>1416</v>
      </c>
      <c r="K469" s="45">
        <f t="shared" si="437"/>
        <v>1449</v>
      </c>
      <c r="L469" s="45">
        <f t="shared" si="437"/>
        <v>1610</v>
      </c>
      <c r="M469" s="45">
        <f t="shared" si="437"/>
        <v>1623</v>
      </c>
      <c r="N469" s="45">
        <f t="shared" si="437"/>
        <v>1439</v>
      </c>
      <c r="O469" s="45">
        <f t="shared" si="437"/>
        <v>1576</v>
      </c>
      <c r="P469" s="45">
        <f t="shared" si="437"/>
        <v>1485</v>
      </c>
      <c r="Q469" s="45">
        <f t="shared" si="437"/>
        <v>1376</v>
      </c>
      <c r="R469" s="45">
        <f t="shared" si="437"/>
        <v>1674</v>
      </c>
      <c r="S469" s="45">
        <f t="shared" si="437"/>
        <v>1355</v>
      </c>
      <c r="T469" s="46">
        <f t="shared" si="437"/>
        <v>1414</v>
      </c>
      <c r="U469" s="47">
        <f t="shared" si="435"/>
        <v>17957</v>
      </c>
      <c r="V469" s="112">
        <f t="shared" si="436"/>
        <v>15001</v>
      </c>
      <c r="W469" s="10"/>
    </row>
    <row r="470" spans="2:23" ht="17.100000000000001" customHeight="1" x14ac:dyDescent="0.2">
      <c r="B470" s="156">
        <f>COUNTA(C$19:C470)</f>
        <v>55</v>
      </c>
      <c r="C470" s="158"/>
      <c r="D470" s="147"/>
      <c r="E470" s="149" t="s">
        <v>27</v>
      </c>
      <c r="F470" s="94" t="s">
        <v>25</v>
      </c>
      <c r="G470" s="51"/>
      <c r="H470" s="29" t="s">
        <v>26</v>
      </c>
      <c r="I470" s="98">
        <f>ROUNDDOWN($G470*I467+$G471*I468,2)</f>
        <v>0</v>
      </c>
      <c r="J470" s="40">
        <f t="shared" ref="J470:T470" si="438">ROUNDDOWN($G470*J467+$G471*J468,2)</f>
        <v>0</v>
      </c>
      <c r="K470" s="40">
        <f t="shared" si="438"/>
        <v>0</v>
      </c>
      <c r="L470" s="40">
        <f t="shared" si="438"/>
        <v>0</v>
      </c>
      <c r="M470" s="40">
        <f t="shared" si="438"/>
        <v>0</v>
      </c>
      <c r="N470" s="40">
        <f t="shared" si="438"/>
        <v>0</v>
      </c>
      <c r="O470" s="40">
        <f t="shared" si="438"/>
        <v>0</v>
      </c>
      <c r="P470" s="40">
        <f t="shared" si="438"/>
        <v>0</v>
      </c>
      <c r="Q470" s="40">
        <f t="shared" si="438"/>
        <v>0</v>
      </c>
      <c r="R470" s="40">
        <f t="shared" si="438"/>
        <v>0</v>
      </c>
      <c r="S470" s="40">
        <f t="shared" si="438"/>
        <v>0</v>
      </c>
      <c r="T470" s="99">
        <f t="shared" si="438"/>
        <v>0</v>
      </c>
      <c r="U470" s="32">
        <f t="shared" si="435"/>
        <v>0</v>
      </c>
      <c r="V470" s="112">
        <f t="shared" si="436"/>
        <v>0</v>
      </c>
      <c r="W470" s="10"/>
    </row>
    <row r="471" spans="2:23" ht="17.100000000000001" customHeight="1" x14ac:dyDescent="0.2">
      <c r="B471" s="156">
        <f>COUNTA(C$19:C471)</f>
        <v>55</v>
      </c>
      <c r="C471" s="158"/>
      <c r="D471" s="148"/>
      <c r="E471" s="150"/>
      <c r="F471" s="95" t="s">
        <v>24</v>
      </c>
      <c r="G471" s="52"/>
      <c r="H471" s="33" t="s">
        <v>20</v>
      </c>
      <c r="I471" s="107">
        <f>INT(SUM(I466,I470))</f>
        <v>0</v>
      </c>
      <c r="J471" s="41">
        <f t="shared" ref="J471:T471" si="439">INT(SUM(J466,J470))</f>
        <v>0</v>
      </c>
      <c r="K471" s="41">
        <f t="shared" si="439"/>
        <v>0</v>
      </c>
      <c r="L471" s="41">
        <f t="shared" si="439"/>
        <v>0</v>
      </c>
      <c r="M471" s="41">
        <f t="shared" si="439"/>
        <v>0</v>
      </c>
      <c r="N471" s="41">
        <f t="shared" si="439"/>
        <v>0</v>
      </c>
      <c r="O471" s="41">
        <f t="shared" si="439"/>
        <v>0</v>
      </c>
      <c r="P471" s="41">
        <f t="shared" si="439"/>
        <v>0</v>
      </c>
      <c r="Q471" s="41">
        <f t="shared" si="439"/>
        <v>0</v>
      </c>
      <c r="R471" s="41">
        <f t="shared" si="439"/>
        <v>0</v>
      </c>
      <c r="S471" s="41">
        <f t="shared" si="439"/>
        <v>0</v>
      </c>
      <c r="T471" s="108">
        <f t="shared" si="439"/>
        <v>0</v>
      </c>
      <c r="U471" s="34">
        <f t="shared" si="435"/>
        <v>0</v>
      </c>
      <c r="V471" s="112">
        <f t="shared" si="436"/>
        <v>0</v>
      </c>
      <c r="W471" s="10"/>
    </row>
    <row r="472" spans="2:23" ht="17.100000000000001" customHeight="1" x14ac:dyDescent="0.2">
      <c r="B472" s="156">
        <f>COUNTA(C$19:C472)</f>
        <v>55</v>
      </c>
      <c r="C472" s="160"/>
      <c r="D472" s="157" t="s">
        <v>35</v>
      </c>
      <c r="E472" s="117" t="s">
        <v>41</v>
      </c>
      <c r="F472" s="118"/>
      <c r="G472" s="53"/>
      <c r="H472" s="35" t="s">
        <v>19</v>
      </c>
      <c r="I472" s="36">
        <f t="shared" ref="I472:T472" si="440">$G472</f>
        <v>0</v>
      </c>
      <c r="J472" s="37">
        <f t="shared" si="440"/>
        <v>0</v>
      </c>
      <c r="K472" s="37">
        <f t="shared" si="440"/>
        <v>0</v>
      </c>
      <c r="L472" s="37">
        <f t="shared" si="440"/>
        <v>0</v>
      </c>
      <c r="M472" s="37">
        <f t="shared" si="440"/>
        <v>0</v>
      </c>
      <c r="N472" s="37">
        <f t="shared" si="440"/>
        <v>0</v>
      </c>
      <c r="O472" s="37">
        <f t="shared" si="440"/>
        <v>0</v>
      </c>
      <c r="P472" s="37">
        <f t="shared" si="440"/>
        <v>0</v>
      </c>
      <c r="Q472" s="37">
        <f t="shared" si="440"/>
        <v>0</v>
      </c>
      <c r="R472" s="37">
        <f t="shared" si="440"/>
        <v>0</v>
      </c>
      <c r="S472" s="37">
        <f t="shared" si="440"/>
        <v>0</v>
      </c>
      <c r="T472" s="38">
        <f t="shared" si="440"/>
        <v>0</v>
      </c>
      <c r="U472" s="43">
        <f t="shared" ref="U472:U473" si="441">SUM(I472:T472)</f>
        <v>0</v>
      </c>
      <c r="V472" s="112">
        <f t="shared" si="436"/>
        <v>0</v>
      </c>
      <c r="W472" s="10"/>
    </row>
    <row r="473" spans="2:23" ht="17.100000000000001" customHeight="1" x14ac:dyDescent="0.2">
      <c r="B473" s="156">
        <f>COUNTA(C$19:C473)</f>
        <v>55</v>
      </c>
      <c r="C473" s="160"/>
      <c r="D473" s="158"/>
      <c r="E473" s="119" t="s">
        <v>142</v>
      </c>
      <c r="F473" s="120"/>
      <c r="G473" s="28">
        <v>30</v>
      </c>
      <c r="H473" s="29" t="s">
        <v>32</v>
      </c>
      <c r="I473" s="44">
        <v>330</v>
      </c>
      <c r="J473" s="45">
        <v>97</v>
      </c>
      <c r="K473" s="45">
        <v>45</v>
      </c>
      <c r="L473" s="45">
        <v>148</v>
      </c>
      <c r="M473" s="45">
        <v>138</v>
      </c>
      <c r="N473" s="45">
        <v>387</v>
      </c>
      <c r="O473" s="45">
        <v>111</v>
      </c>
      <c r="P473" s="45">
        <v>91</v>
      </c>
      <c r="Q473" s="45">
        <v>316</v>
      </c>
      <c r="R473" s="45">
        <v>506</v>
      </c>
      <c r="S473" s="45">
        <v>415</v>
      </c>
      <c r="T473" s="46">
        <v>397</v>
      </c>
      <c r="U473" s="47">
        <f t="shared" si="441"/>
        <v>2981</v>
      </c>
      <c r="V473" s="112">
        <f t="shared" si="436"/>
        <v>2554</v>
      </c>
      <c r="W473" s="10"/>
    </row>
    <row r="474" spans="2:23" ht="17.100000000000001" customHeight="1" x14ac:dyDescent="0.2">
      <c r="B474" s="156">
        <f>COUNTA(C$19:C474)</f>
        <v>55</v>
      </c>
      <c r="C474" s="160"/>
      <c r="D474" s="158"/>
      <c r="E474" s="121" t="s">
        <v>37</v>
      </c>
      <c r="F474" s="89" t="s">
        <v>38</v>
      </c>
      <c r="G474" s="54"/>
      <c r="H474" s="29" t="s">
        <v>26</v>
      </c>
      <c r="I474" s="98">
        <f t="shared" ref="I474:T474" si="442">ROUNDDOWN(IF(I473&gt;120,IF(I473&gt;300,120*$G474+180*$G475+(I473-300)*$G476,120*$G474+(I473-120)*$G475),I473*$G474),2)</f>
        <v>0</v>
      </c>
      <c r="J474" s="40">
        <f t="shared" si="442"/>
        <v>0</v>
      </c>
      <c r="K474" s="40">
        <f t="shared" si="442"/>
        <v>0</v>
      </c>
      <c r="L474" s="40">
        <f t="shared" si="442"/>
        <v>0</v>
      </c>
      <c r="M474" s="40">
        <f t="shared" si="442"/>
        <v>0</v>
      </c>
      <c r="N474" s="40">
        <f t="shared" si="442"/>
        <v>0</v>
      </c>
      <c r="O474" s="40">
        <f t="shared" si="442"/>
        <v>0</v>
      </c>
      <c r="P474" s="40">
        <f t="shared" si="442"/>
        <v>0</v>
      </c>
      <c r="Q474" s="40">
        <f t="shared" si="442"/>
        <v>0</v>
      </c>
      <c r="R474" s="40">
        <f t="shared" si="442"/>
        <v>0</v>
      </c>
      <c r="S474" s="40">
        <f t="shared" si="442"/>
        <v>0</v>
      </c>
      <c r="T474" s="99">
        <f t="shared" si="442"/>
        <v>0</v>
      </c>
      <c r="U474" s="32">
        <f>SUM(I474:T474)</f>
        <v>0</v>
      </c>
      <c r="V474" s="112">
        <f t="shared" si="436"/>
        <v>0</v>
      </c>
      <c r="W474" s="10"/>
    </row>
    <row r="475" spans="2:23" ht="17.100000000000001" customHeight="1" x14ac:dyDescent="0.2">
      <c r="B475" s="156">
        <f>COUNTA(C$19:C475)</f>
        <v>55</v>
      </c>
      <c r="C475" s="160"/>
      <c r="D475" s="158"/>
      <c r="E475" s="121"/>
      <c r="F475" s="90" t="s">
        <v>39</v>
      </c>
      <c r="G475" s="51"/>
      <c r="H475" s="55" t="s">
        <v>20</v>
      </c>
      <c r="I475" s="44">
        <f>INT(SUM(I472,I474))</f>
        <v>0</v>
      </c>
      <c r="J475" s="56">
        <f>INT(SUM(J472,J474))</f>
        <v>0</v>
      </c>
      <c r="K475" s="56">
        <f t="shared" ref="K475:T475" si="443">INT(SUM(K472,K474))</f>
        <v>0</v>
      </c>
      <c r="L475" s="56">
        <f t="shared" si="443"/>
        <v>0</v>
      </c>
      <c r="M475" s="56">
        <f t="shared" si="443"/>
        <v>0</v>
      </c>
      <c r="N475" s="56">
        <f t="shared" si="443"/>
        <v>0</v>
      </c>
      <c r="O475" s="56">
        <f t="shared" si="443"/>
        <v>0</v>
      </c>
      <c r="P475" s="56">
        <f t="shared" si="443"/>
        <v>0</v>
      </c>
      <c r="Q475" s="56">
        <f t="shared" si="443"/>
        <v>0</v>
      </c>
      <c r="R475" s="56">
        <f t="shared" si="443"/>
        <v>0</v>
      </c>
      <c r="S475" s="56">
        <f t="shared" si="443"/>
        <v>0</v>
      </c>
      <c r="T475" s="100">
        <f t="shared" si="443"/>
        <v>0</v>
      </c>
      <c r="U475" s="57">
        <f t="shared" ref="U475" si="444">SUM(I475:T475)</f>
        <v>0</v>
      </c>
      <c r="V475" s="112">
        <f t="shared" si="436"/>
        <v>0</v>
      </c>
      <c r="W475" s="10"/>
    </row>
    <row r="476" spans="2:23" ht="17.100000000000001" customHeight="1" x14ac:dyDescent="0.2">
      <c r="B476" s="152">
        <f>COUNTA(C$19:C476)</f>
        <v>55</v>
      </c>
      <c r="C476" s="161"/>
      <c r="D476" s="159"/>
      <c r="E476" s="122"/>
      <c r="F476" s="91" t="s">
        <v>40</v>
      </c>
      <c r="G476" s="52"/>
      <c r="H476" s="58"/>
      <c r="I476" s="101"/>
      <c r="J476" s="59"/>
      <c r="K476" s="59"/>
      <c r="L476" s="59"/>
      <c r="M476" s="59"/>
      <c r="N476" s="59"/>
      <c r="O476" s="59"/>
      <c r="P476" s="59"/>
      <c r="Q476" s="59"/>
      <c r="R476" s="59"/>
      <c r="S476" s="59"/>
      <c r="T476" s="102"/>
      <c r="U476" s="60"/>
      <c r="V476" s="112">
        <f t="shared" si="436"/>
        <v>0</v>
      </c>
      <c r="W476" s="10"/>
    </row>
    <row r="477" spans="2:23" ht="17.100000000000001" customHeight="1" x14ac:dyDescent="0.2">
      <c r="B477" s="151">
        <f>COUNTA(C$19:C477)</f>
        <v>56</v>
      </c>
      <c r="C477" s="143" t="s">
        <v>88</v>
      </c>
      <c r="D477" s="146" t="s">
        <v>33</v>
      </c>
      <c r="E477" s="117" t="s">
        <v>21</v>
      </c>
      <c r="F477" s="118"/>
      <c r="G477" s="53"/>
      <c r="H477" s="35" t="s">
        <v>19</v>
      </c>
      <c r="I477" s="36">
        <f>ROUNDDOWN($G477*$G479*$G480,2)</f>
        <v>0</v>
      </c>
      <c r="J477" s="37">
        <f t="shared" ref="J477:T477" si="445">ROUNDDOWN($G477*$G479*$G480,2)</f>
        <v>0</v>
      </c>
      <c r="K477" s="37">
        <f t="shared" si="445"/>
        <v>0</v>
      </c>
      <c r="L477" s="37">
        <f t="shared" si="445"/>
        <v>0</v>
      </c>
      <c r="M477" s="37">
        <f t="shared" si="445"/>
        <v>0</v>
      </c>
      <c r="N477" s="37">
        <f t="shared" si="445"/>
        <v>0</v>
      </c>
      <c r="O477" s="37">
        <f t="shared" si="445"/>
        <v>0</v>
      </c>
      <c r="P477" s="37">
        <f t="shared" si="445"/>
        <v>0</v>
      </c>
      <c r="Q477" s="37">
        <f t="shared" si="445"/>
        <v>0</v>
      </c>
      <c r="R477" s="37">
        <f t="shared" si="445"/>
        <v>0</v>
      </c>
      <c r="S477" s="37">
        <f t="shared" si="445"/>
        <v>0</v>
      </c>
      <c r="T477" s="38">
        <f t="shared" si="445"/>
        <v>0</v>
      </c>
      <c r="U477" s="43">
        <f t="shared" ref="U477:U478" si="446">SUM(I477:T477)</f>
        <v>0</v>
      </c>
      <c r="V477" s="112">
        <f t="shared" si="436"/>
        <v>0</v>
      </c>
      <c r="W477" s="10"/>
    </row>
    <row r="478" spans="2:23" ht="17.100000000000001" customHeight="1" x14ac:dyDescent="0.2">
      <c r="B478" s="156">
        <f>COUNTA(C$19:C478)</f>
        <v>56</v>
      </c>
      <c r="C478" s="144"/>
      <c r="D478" s="147"/>
      <c r="E478" s="92" t="s">
        <v>34</v>
      </c>
      <c r="F478" s="48"/>
      <c r="G478" s="49">
        <v>0</v>
      </c>
      <c r="H478" s="29" t="s">
        <v>30</v>
      </c>
      <c r="I478" s="103"/>
      <c r="J478" s="104"/>
      <c r="K478" s="105"/>
      <c r="L478" s="39">
        <v>419</v>
      </c>
      <c r="M478" s="45">
        <v>655</v>
      </c>
      <c r="N478" s="45">
        <v>603</v>
      </c>
      <c r="O478" s="39">
        <v>302</v>
      </c>
      <c r="P478" s="105"/>
      <c r="Q478" s="105"/>
      <c r="R478" s="105"/>
      <c r="S478" s="105"/>
      <c r="T478" s="106"/>
      <c r="U478" s="31">
        <f t="shared" si="446"/>
        <v>1979</v>
      </c>
      <c r="V478" s="112">
        <f t="shared" si="436"/>
        <v>1979</v>
      </c>
      <c r="W478" s="10"/>
    </row>
    <row r="479" spans="2:23" ht="17.100000000000001" customHeight="1" x14ac:dyDescent="0.2">
      <c r="B479" s="156">
        <f>COUNTA(C$19:C479)</f>
        <v>56</v>
      </c>
      <c r="C479" s="144"/>
      <c r="D479" s="147"/>
      <c r="E479" s="119" t="s">
        <v>22</v>
      </c>
      <c r="F479" s="120"/>
      <c r="G479" s="28">
        <v>5</v>
      </c>
      <c r="H479" s="29" t="s">
        <v>31</v>
      </c>
      <c r="I479" s="44">
        <v>776</v>
      </c>
      <c r="J479" s="45">
        <v>707</v>
      </c>
      <c r="K479" s="45">
        <v>716</v>
      </c>
      <c r="L479" s="45">
        <v>265</v>
      </c>
      <c r="M479" s="104"/>
      <c r="N479" s="104"/>
      <c r="O479" s="45">
        <v>409</v>
      </c>
      <c r="P479" s="45">
        <v>690</v>
      </c>
      <c r="Q479" s="45">
        <v>632</v>
      </c>
      <c r="R479" s="45">
        <v>770</v>
      </c>
      <c r="S479" s="45">
        <v>636</v>
      </c>
      <c r="T479" s="46">
        <v>663</v>
      </c>
      <c r="U479" s="31">
        <f t="shared" ref="U479:U482" si="447">SUM(I479:T479)</f>
        <v>6264</v>
      </c>
      <c r="V479" s="112">
        <f t="shared" si="436"/>
        <v>4781</v>
      </c>
      <c r="W479" s="10"/>
    </row>
    <row r="480" spans="2:23" ht="17.100000000000001" customHeight="1" x14ac:dyDescent="0.2">
      <c r="B480" s="156">
        <f>COUNTA(C$19:C480)</f>
        <v>56</v>
      </c>
      <c r="C480" s="144"/>
      <c r="D480" s="147"/>
      <c r="E480" s="92" t="s">
        <v>23</v>
      </c>
      <c r="F480" s="93">
        <v>0.9</v>
      </c>
      <c r="G480" s="109">
        <f>ROUND(1-(F480-0.85),2)</f>
        <v>0.95</v>
      </c>
      <c r="H480" s="29" t="s">
        <v>32</v>
      </c>
      <c r="I480" s="44">
        <f>SUM(I478:I479)</f>
        <v>776</v>
      </c>
      <c r="J480" s="45">
        <f t="shared" ref="J480:T480" si="448">SUM(J478:J479)</f>
        <v>707</v>
      </c>
      <c r="K480" s="45">
        <f t="shared" si="448"/>
        <v>716</v>
      </c>
      <c r="L480" s="45">
        <f t="shared" si="448"/>
        <v>684</v>
      </c>
      <c r="M480" s="45">
        <f t="shared" si="448"/>
        <v>655</v>
      </c>
      <c r="N480" s="45">
        <f t="shared" si="448"/>
        <v>603</v>
      </c>
      <c r="O480" s="45">
        <f t="shared" si="448"/>
        <v>711</v>
      </c>
      <c r="P480" s="45">
        <f t="shared" si="448"/>
        <v>690</v>
      </c>
      <c r="Q480" s="45">
        <f t="shared" si="448"/>
        <v>632</v>
      </c>
      <c r="R480" s="45">
        <f t="shared" si="448"/>
        <v>770</v>
      </c>
      <c r="S480" s="45">
        <f t="shared" si="448"/>
        <v>636</v>
      </c>
      <c r="T480" s="46">
        <f t="shared" si="448"/>
        <v>663</v>
      </c>
      <c r="U480" s="47">
        <f t="shared" si="447"/>
        <v>8243</v>
      </c>
      <c r="V480" s="112">
        <f t="shared" si="436"/>
        <v>6760</v>
      </c>
      <c r="W480" s="10"/>
    </row>
    <row r="481" spans="2:23" ht="17.100000000000001" customHeight="1" x14ac:dyDescent="0.2">
      <c r="B481" s="156">
        <f>COUNTA(C$19:C481)</f>
        <v>56</v>
      </c>
      <c r="C481" s="144"/>
      <c r="D481" s="147"/>
      <c r="E481" s="149" t="s">
        <v>27</v>
      </c>
      <c r="F481" s="94" t="s">
        <v>25</v>
      </c>
      <c r="G481" s="51"/>
      <c r="H481" s="29" t="s">
        <v>26</v>
      </c>
      <c r="I481" s="98">
        <f>ROUNDDOWN($G481*I478+$G482*I479,2)</f>
        <v>0</v>
      </c>
      <c r="J481" s="40">
        <f t="shared" ref="J481:T481" si="449">ROUNDDOWN($G481*J478+$G482*J479,2)</f>
        <v>0</v>
      </c>
      <c r="K481" s="40">
        <f t="shared" si="449"/>
        <v>0</v>
      </c>
      <c r="L481" s="40">
        <f t="shared" si="449"/>
        <v>0</v>
      </c>
      <c r="M481" s="40">
        <f t="shared" si="449"/>
        <v>0</v>
      </c>
      <c r="N481" s="40">
        <f t="shared" si="449"/>
        <v>0</v>
      </c>
      <c r="O481" s="40">
        <f t="shared" si="449"/>
        <v>0</v>
      </c>
      <c r="P481" s="40">
        <f t="shared" si="449"/>
        <v>0</v>
      </c>
      <c r="Q481" s="40">
        <f t="shared" si="449"/>
        <v>0</v>
      </c>
      <c r="R481" s="40">
        <f t="shared" si="449"/>
        <v>0</v>
      </c>
      <c r="S481" s="40">
        <f t="shared" si="449"/>
        <v>0</v>
      </c>
      <c r="T481" s="99">
        <f t="shared" si="449"/>
        <v>0</v>
      </c>
      <c r="U481" s="32">
        <f t="shared" si="447"/>
        <v>0</v>
      </c>
      <c r="V481" s="112">
        <f t="shared" si="436"/>
        <v>0</v>
      </c>
      <c r="W481" s="10"/>
    </row>
    <row r="482" spans="2:23" ht="17.100000000000001" customHeight="1" x14ac:dyDescent="0.2">
      <c r="B482" s="152">
        <f>COUNTA(C$19:C482)</f>
        <v>56</v>
      </c>
      <c r="C482" s="145"/>
      <c r="D482" s="148"/>
      <c r="E482" s="150"/>
      <c r="F482" s="95" t="s">
        <v>24</v>
      </c>
      <c r="G482" s="52"/>
      <c r="H482" s="33" t="s">
        <v>20</v>
      </c>
      <c r="I482" s="107">
        <f>INT(SUM(I477,I481))</f>
        <v>0</v>
      </c>
      <c r="J482" s="41">
        <f t="shared" ref="J482:T482" si="450">INT(SUM(J477,J481))</f>
        <v>0</v>
      </c>
      <c r="K482" s="41">
        <f t="shared" si="450"/>
        <v>0</v>
      </c>
      <c r="L482" s="41">
        <f t="shared" si="450"/>
        <v>0</v>
      </c>
      <c r="M482" s="41">
        <f t="shared" si="450"/>
        <v>0</v>
      </c>
      <c r="N482" s="41">
        <f t="shared" si="450"/>
        <v>0</v>
      </c>
      <c r="O482" s="41">
        <f t="shared" si="450"/>
        <v>0</v>
      </c>
      <c r="P482" s="41">
        <f t="shared" si="450"/>
        <v>0</v>
      </c>
      <c r="Q482" s="41">
        <f t="shared" si="450"/>
        <v>0</v>
      </c>
      <c r="R482" s="41">
        <f t="shared" si="450"/>
        <v>0</v>
      </c>
      <c r="S482" s="41">
        <f t="shared" si="450"/>
        <v>0</v>
      </c>
      <c r="T482" s="108">
        <f t="shared" si="450"/>
        <v>0</v>
      </c>
      <c r="U482" s="34">
        <f t="shared" si="447"/>
        <v>0</v>
      </c>
      <c r="V482" s="112">
        <f t="shared" si="436"/>
        <v>0</v>
      </c>
      <c r="W482" s="10"/>
    </row>
    <row r="483" spans="2:23" ht="17.100000000000001" customHeight="1" x14ac:dyDescent="0.2">
      <c r="B483" s="151">
        <f>COUNTA(C$19:C483)</f>
        <v>57</v>
      </c>
      <c r="C483" s="157" t="s">
        <v>136</v>
      </c>
      <c r="D483" s="146" t="s">
        <v>33</v>
      </c>
      <c r="E483" s="117" t="s">
        <v>21</v>
      </c>
      <c r="F483" s="118"/>
      <c r="G483" s="53"/>
      <c r="H483" s="35" t="s">
        <v>19</v>
      </c>
      <c r="I483" s="36">
        <f>ROUNDDOWN($G483*$G485*$G486,2)</f>
        <v>0</v>
      </c>
      <c r="J483" s="37">
        <f t="shared" ref="J483:T483" si="451">ROUNDDOWN($G483*$G485*$G486,2)</f>
        <v>0</v>
      </c>
      <c r="K483" s="37">
        <f t="shared" si="451"/>
        <v>0</v>
      </c>
      <c r="L483" s="37">
        <f t="shared" si="451"/>
        <v>0</v>
      </c>
      <c r="M483" s="37">
        <f t="shared" si="451"/>
        <v>0</v>
      </c>
      <c r="N483" s="37">
        <f t="shared" si="451"/>
        <v>0</v>
      </c>
      <c r="O483" s="37">
        <f t="shared" si="451"/>
        <v>0</v>
      </c>
      <c r="P483" s="37">
        <f t="shared" si="451"/>
        <v>0</v>
      </c>
      <c r="Q483" s="37">
        <f t="shared" si="451"/>
        <v>0</v>
      </c>
      <c r="R483" s="37">
        <f t="shared" si="451"/>
        <v>0</v>
      </c>
      <c r="S483" s="37">
        <f t="shared" si="451"/>
        <v>0</v>
      </c>
      <c r="T483" s="38">
        <f t="shared" si="451"/>
        <v>0</v>
      </c>
      <c r="U483" s="43">
        <f t="shared" ref="U483:U484" si="452">SUM(I483:T483)</f>
        <v>0</v>
      </c>
      <c r="V483" s="112">
        <f t="shared" si="436"/>
        <v>0</v>
      </c>
      <c r="W483" s="10"/>
    </row>
    <row r="484" spans="2:23" ht="17.100000000000001" customHeight="1" x14ac:dyDescent="0.2">
      <c r="B484" s="156">
        <f>COUNTA(C$19:C484)</f>
        <v>57</v>
      </c>
      <c r="C484" s="158"/>
      <c r="D484" s="147"/>
      <c r="E484" s="92" t="s">
        <v>34</v>
      </c>
      <c r="F484" s="48"/>
      <c r="G484" s="49">
        <v>0</v>
      </c>
      <c r="H484" s="29" t="s">
        <v>30</v>
      </c>
      <c r="I484" s="103"/>
      <c r="J484" s="104"/>
      <c r="K484" s="105"/>
      <c r="L484" s="39">
        <v>215</v>
      </c>
      <c r="M484" s="45">
        <v>374</v>
      </c>
      <c r="N484" s="45">
        <v>544</v>
      </c>
      <c r="O484" s="39">
        <v>147</v>
      </c>
      <c r="P484" s="105"/>
      <c r="Q484" s="105"/>
      <c r="R484" s="105"/>
      <c r="S484" s="105"/>
      <c r="T484" s="106"/>
      <c r="U484" s="31">
        <f t="shared" si="452"/>
        <v>1280</v>
      </c>
      <c r="V484" s="112">
        <f t="shared" si="436"/>
        <v>1280</v>
      </c>
      <c r="W484" s="10"/>
    </row>
    <row r="485" spans="2:23" ht="17.100000000000001" customHeight="1" x14ac:dyDescent="0.2">
      <c r="B485" s="156">
        <f>COUNTA(C$19:C485)</f>
        <v>57</v>
      </c>
      <c r="C485" s="158"/>
      <c r="D485" s="147"/>
      <c r="E485" s="119" t="s">
        <v>22</v>
      </c>
      <c r="F485" s="120"/>
      <c r="G485" s="28">
        <v>9</v>
      </c>
      <c r="H485" s="29" t="s">
        <v>31</v>
      </c>
      <c r="I485" s="44">
        <v>362</v>
      </c>
      <c r="J485" s="45">
        <v>334</v>
      </c>
      <c r="K485" s="45">
        <v>341</v>
      </c>
      <c r="L485" s="45">
        <v>138</v>
      </c>
      <c r="M485" s="104"/>
      <c r="N485" s="104"/>
      <c r="O485" s="45">
        <v>175</v>
      </c>
      <c r="P485" s="45">
        <v>236</v>
      </c>
      <c r="Q485" s="45">
        <v>295</v>
      </c>
      <c r="R485" s="45">
        <v>376</v>
      </c>
      <c r="S485" s="45">
        <v>300</v>
      </c>
      <c r="T485" s="46">
        <v>310</v>
      </c>
      <c r="U485" s="31">
        <f t="shared" ref="U485:U488" si="453">SUM(I485:T485)</f>
        <v>2867</v>
      </c>
      <c r="V485" s="112">
        <f t="shared" si="436"/>
        <v>2171</v>
      </c>
      <c r="W485" s="10"/>
    </row>
    <row r="486" spans="2:23" ht="17.100000000000001" customHeight="1" x14ac:dyDescent="0.2">
      <c r="B486" s="156">
        <f>COUNTA(C$19:C486)</f>
        <v>57</v>
      </c>
      <c r="C486" s="158"/>
      <c r="D486" s="147"/>
      <c r="E486" s="92" t="s">
        <v>23</v>
      </c>
      <c r="F486" s="93">
        <v>0.9</v>
      </c>
      <c r="G486" s="109">
        <f>ROUND(1-(F486-0.85),2)</f>
        <v>0.95</v>
      </c>
      <c r="H486" s="29" t="s">
        <v>32</v>
      </c>
      <c r="I486" s="44">
        <f>SUM(I484:I485)</f>
        <v>362</v>
      </c>
      <c r="J486" s="45">
        <f t="shared" ref="J486:T486" si="454">SUM(J484:J485)</f>
        <v>334</v>
      </c>
      <c r="K486" s="45">
        <f t="shared" si="454"/>
        <v>341</v>
      </c>
      <c r="L486" s="45">
        <f t="shared" si="454"/>
        <v>353</v>
      </c>
      <c r="M486" s="45">
        <f t="shared" si="454"/>
        <v>374</v>
      </c>
      <c r="N486" s="45">
        <f t="shared" si="454"/>
        <v>544</v>
      </c>
      <c r="O486" s="45">
        <f t="shared" si="454"/>
        <v>322</v>
      </c>
      <c r="P486" s="45">
        <f t="shared" si="454"/>
        <v>236</v>
      </c>
      <c r="Q486" s="45">
        <f t="shared" si="454"/>
        <v>295</v>
      </c>
      <c r="R486" s="45">
        <f t="shared" si="454"/>
        <v>376</v>
      </c>
      <c r="S486" s="45">
        <f t="shared" si="454"/>
        <v>300</v>
      </c>
      <c r="T486" s="46">
        <f t="shared" si="454"/>
        <v>310</v>
      </c>
      <c r="U486" s="47">
        <f t="shared" si="453"/>
        <v>4147</v>
      </c>
      <c r="V486" s="112">
        <f t="shared" si="436"/>
        <v>3451</v>
      </c>
      <c r="W486" s="10"/>
    </row>
    <row r="487" spans="2:23" ht="17.100000000000001" customHeight="1" x14ac:dyDescent="0.2">
      <c r="B487" s="156">
        <f>COUNTA(C$19:C487)</f>
        <v>57</v>
      </c>
      <c r="C487" s="158"/>
      <c r="D487" s="147"/>
      <c r="E487" s="149" t="s">
        <v>27</v>
      </c>
      <c r="F487" s="94" t="s">
        <v>25</v>
      </c>
      <c r="G487" s="51"/>
      <c r="H487" s="29" t="s">
        <v>26</v>
      </c>
      <c r="I487" s="98">
        <f>ROUNDDOWN($G487*I484+$G488*I485,2)</f>
        <v>0</v>
      </c>
      <c r="J487" s="40">
        <f t="shared" ref="J487:T487" si="455">ROUNDDOWN($G487*J484+$G488*J485,2)</f>
        <v>0</v>
      </c>
      <c r="K487" s="40">
        <f t="shared" si="455"/>
        <v>0</v>
      </c>
      <c r="L487" s="40">
        <f t="shared" si="455"/>
        <v>0</v>
      </c>
      <c r="M487" s="40">
        <f t="shared" si="455"/>
        <v>0</v>
      </c>
      <c r="N487" s="40">
        <f t="shared" si="455"/>
        <v>0</v>
      </c>
      <c r="O487" s="40">
        <f t="shared" si="455"/>
        <v>0</v>
      </c>
      <c r="P487" s="40">
        <f t="shared" si="455"/>
        <v>0</v>
      </c>
      <c r="Q487" s="40">
        <f t="shared" si="455"/>
        <v>0</v>
      </c>
      <c r="R487" s="40">
        <f t="shared" si="455"/>
        <v>0</v>
      </c>
      <c r="S487" s="40">
        <f t="shared" si="455"/>
        <v>0</v>
      </c>
      <c r="T487" s="99">
        <f t="shared" si="455"/>
        <v>0</v>
      </c>
      <c r="U487" s="32">
        <f t="shared" si="453"/>
        <v>0</v>
      </c>
      <c r="V487" s="112">
        <f t="shared" si="436"/>
        <v>0</v>
      </c>
      <c r="W487" s="10"/>
    </row>
    <row r="488" spans="2:23" ht="17.100000000000001" customHeight="1" x14ac:dyDescent="0.2">
      <c r="B488" s="156">
        <f>COUNTA(C$19:C488)</f>
        <v>57</v>
      </c>
      <c r="C488" s="158"/>
      <c r="D488" s="148"/>
      <c r="E488" s="150"/>
      <c r="F488" s="95" t="s">
        <v>24</v>
      </c>
      <c r="G488" s="52"/>
      <c r="H488" s="33" t="s">
        <v>20</v>
      </c>
      <c r="I488" s="107">
        <f>INT(SUM(I483,I487))</f>
        <v>0</v>
      </c>
      <c r="J488" s="41">
        <f t="shared" ref="J488:T488" si="456">INT(SUM(J483,J487))</f>
        <v>0</v>
      </c>
      <c r="K488" s="41">
        <f t="shared" si="456"/>
        <v>0</v>
      </c>
      <c r="L488" s="41">
        <f t="shared" si="456"/>
        <v>0</v>
      </c>
      <c r="M488" s="41">
        <f t="shared" si="456"/>
        <v>0</v>
      </c>
      <c r="N488" s="41">
        <f t="shared" si="456"/>
        <v>0</v>
      </c>
      <c r="O488" s="41">
        <f t="shared" si="456"/>
        <v>0</v>
      </c>
      <c r="P488" s="41">
        <f t="shared" si="456"/>
        <v>0</v>
      </c>
      <c r="Q488" s="41">
        <f t="shared" si="456"/>
        <v>0</v>
      </c>
      <c r="R488" s="41">
        <f t="shared" si="456"/>
        <v>0</v>
      </c>
      <c r="S488" s="41">
        <f t="shared" si="456"/>
        <v>0</v>
      </c>
      <c r="T488" s="108">
        <f t="shared" si="456"/>
        <v>0</v>
      </c>
      <c r="U488" s="34">
        <f t="shared" si="453"/>
        <v>0</v>
      </c>
      <c r="V488" s="112">
        <f t="shared" si="436"/>
        <v>0</v>
      </c>
      <c r="W488" s="10"/>
    </row>
    <row r="489" spans="2:23" ht="17.100000000000001" customHeight="1" x14ac:dyDescent="0.2">
      <c r="B489" s="156">
        <f>COUNTA(C$19:C489)</f>
        <v>57</v>
      </c>
      <c r="C489" s="160"/>
      <c r="D489" s="157" t="s">
        <v>35</v>
      </c>
      <c r="E489" s="117" t="s">
        <v>41</v>
      </c>
      <c r="F489" s="118"/>
      <c r="G489" s="53"/>
      <c r="H489" s="35" t="s">
        <v>19</v>
      </c>
      <c r="I489" s="36">
        <f t="shared" ref="I489:T489" si="457">$G489</f>
        <v>0</v>
      </c>
      <c r="J489" s="37">
        <f t="shared" si="457"/>
        <v>0</v>
      </c>
      <c r="K489" s="37">
        <f t="shared" si="457"/>
        <v>0</v>
      </c>
      <c r="L489" s="37">
        <f t="shared" si="457"/>
        <v>0</v>
      </c>
      <c r="M489" s="37">
        <f t="shared" si="457"/>
        <v>0</v>
      </c>
      <c r="N489" s="37">
        <f t="shared" si="457"/>
        <v>0</v>
      </c>
      <c r="O489" s="37">
        <f t="shared" si="457"/>
        <v>0</v>
      </c>
      <c r="P489" s="37">
        <f t="shared" si="457"/>
        <v>0</v>
      </c>
      <c r="Q489" s="37">
        <f t="shared" si="457"/>
        <v>0</v>
      </c>
      <c r="R489" s="37">
        <f t="shared" si="457"/>
        <v>0</v>
      </c>
      <c r="S489" s="37">
        <f t="shared" si="457"/>
        <v>0</v>
      </c>
      <c r="T489" s="38">
        <f t="shared" si="457"/>
        <v>0</v>
      </c>
      <c r="U489" s="43">
        <f t="shared" ref="U489:U490" si="458">SUM(I489:T489)</f>
        <v>0</v>
      </c>
      <c r="V489" s="112">
        <f t="shared" si="436"/>
        <v>0</v>
      </c>
      <c r="W489" s="10"/>
    </row>
    <row r="490" spans="2:23" ht="17.100000000000001" customHeight="1" x14ac:dyDescent="0.2">
      <c r="B490" s="156">
        <f>COUNTA(C$19:C490)</f>
        <v>57</v>
      </c>
      <c r="C490" s="160"/>
      <c r="D490" s="158"/>
      <c r="E490" s="119" t="s">
        <v>142</v>
      </c>
      <c r="F490" s="120"/>
      <c r="G490" s="28">
        <v>30</v>
      </c>
      <c r="H490" s="29" t="s">
        <v>32</v>
      </c>
      <c r="I490" s="44">
        <v>1</v>
      </c>
      <c r="J490" s="45">
        <v>5</v>
      </c>
      <c r="K490" s="45">
        <v>16</v>
      </c>
      <c r="L490" s="45">
        <v>25</v>
      </c>
      <c r="M490" s="45">
        <v>27</v>
      </c>
      <c r="N490" s="45">
        <v>24</v>
      </c>
      <c r="O490" s="45">
        <v>18</v>
      </c>
      <c r="P490" s="45">
        <v>5</v>
      </c>
      <c r="Q490" s="45">
        <v>8</v>
      </c>
      <c r="R490" s="45">
        <v>8</v>
      </c>
      <c r="S490" s="45">
        <v>17</v>
      </c>
      <c r="T490" s="46">
        <v>2</v>
      </c>
      <c r="U490" s="47">
        <f t="shared" si="458"/>
        <v>156</v>
      </c>
      <c r="V490" s="112">
        <f t="shared" si="436"/>
        <v>150</v>
      </c>
      <c r="W490" s="10"/>
    </row>
    <row r="491" spans="2:23" ht="17.100000000000001" customHeight="1" x14ac:dyDescent="0.2">
      <c r="B491" s="156">
        <f>COUNTA(C$19:C491)</f>
        <v>57</v>
      </c>
      <c r="C491" s="160"/>
      <c r="D491" s="158"/>
      <c r="E491" s="121" t="s">
        <v>37</v>
      </c>
      <c r="F491" s="89" t="s">
        <v>38</v>
      </c>
      <c r="G491" s="54"/>
      <c r="H491" s="29" t="s">
        <v>26</v>
      </c>
      <c r="I491" s="98">
        <f t="shared" ref="I491:T491" si="459">ROUNDDOWN(IF(I490&gt;120,IF(I490&gt;300,120*$G491+180*$G492+(I490-300)*$G493,120*$G491+(I490-120)*$G492),I490*$G491),2)</f>
        <v>0</v>
      </c>
      <c r="J491" s="40">
        <f t="shared" si="459"/>
        <v>0</v>
      </c>
      <c r="K491" s="40">
        <f t="shared" si="459"/>
        <v>0</v>
      </c>
      <c r="L491" s="40">
        <f t="shared" si="459"/>
        <v>0</v>
      </c>
      <c r="M491" s="40">
        <f t="shared" si="459"/>
        <v>0</v>
      </c>
      <c r="N491" s="40">
        <f t="shared" si="459"/>
        <v>0</v>
      </c>
      <c r="O491" s="40">
        <f t="shared" si="459"/>
        <v>0</v>
      </c>
      <c r="P491" s="40">
        <f t="shared" si="459"/>
        <v>0</v>
      </c>
      <c r="Q491" s="40">
        <f t="shared" si="459"/>
        <v>0</v>
      </c>
      <c r="R491" s="40">
        <f t="shared" si="459"/>
        <v>0</v>
      </c>
      <c r="S491" s="40">
        <f t="shared" si="459"/>
        <v>0</v>
      </c>
      <c r="T491" s="99">
        <f t="shared" si="459"/>
        <v>0</v>
      </c>
      <c r="U491" s="32">
        <f>SUM(I491:T491)</f>
        <v>0</v>
      </c>
      <c r="V491" s="112">
        <f t="shared" si="436"/>
        <v>0</v>
      </c>
      <c r="W491" s="10"/>
    </row>
    <row r="492" spans="2:23" ht="17.100000000000001" customHeight="1" x14ac:dyDescent="0.2">
      <c r="B492" s="156">
        <f>COUNTA(C$19:C492)</f>
        <v>57</v>
      </c>
      <c r="C492" s="160"/>
      <c r="D492" s="158"/>
      <c r="E492" s="121"/>
      <c r="F492" s="90" t="s">
        <v>39</v>
      </c>
      <c r="G492" s="51"/>
      <c r="H492" s="55" t="s">
        <v>20</v>
      </c>
      <c r="I492" s="44">
        <f>INT(SUM(I489,I491))</f>
        <v>0</v>
      </c>
      <c r="J492" s="56">
        <f>INT(SUM(J489,J491))</f>
        <v>0</v>
      </c>
      <c r="K492" s="56">
        <f t="shared" ref="K492:T492" si="460">INT(SUM(K489,K491))</f>
        <v>0</v>
      </c>
      <c r="L492" s="56">
        <f t="shared" si="460"/>
        <v>0</v>
      </c>
      <c r="M492" s="56">
        <f t="shared" si="460"/>
        <v>0</v>
      </c>
      <c r="N492" s="56">
        <f t="shared" si="460"/>
        <v>0</v>
      </c>
      <c r="O492" s="56">
        <f t="shared" si="460"/>
        <v>0</v>
      </c>
      <c r="P492" s="56">
        <f t="shared" si="460"/>
        <v>0</v>
      </c>
      <c r="Q492" s="56">
        <f t="shared" si="460"/>
        <v>0</v>
      </c>
      <c r="R492" s="56">
        <f t="shared" si="460"/>
        <v>0</v>
      </c>
      <c r="S492" s="56">
        <f t="shared" si="460"/>
        <v>0</v>
      </c>
      <c r="T492" s="100">
        <f t="shared" si="460"/>
        <v>0</v>
      </c>
      <c r="U492" s="57">
        <f t="shared" ref="U492" si="461">SUM(I492:T492)</f>
        <v>0</v>
      </c>
      <c r="V492" s="112">
        <f t="shared" si="436"/>
        <v>0</v>
      </c>
      <c r="W492" s="10"/>
    </row>
    <row r="493" spans="2:23" ht="17.100000000000001" customHeight="1" x14ac:dyDescent="0.2">
      <c r="B493" s="152">
        <f>COUNTA(C$19:C493)</f>
        <v>57</v>
      </c>
      <c r="C493" s="161"/>
      <c r="D493" s="159"/>
      <c r="E493" s="122"/>
      <c r="F493" s="91" t="s">
        <v>40</v>
      </c>
      <c r="G493" s="52"/>
      <c r="H493" s="58"/>
      <c r="I493" s="101"/>
      <c r="J493" s="59"/>
      <c r="K493" s="59"/>
      <c r="L493" s="59"/>
      <c r="M493" s="59"/>
      <c r="N493" s="59"/>
      <c r="O493" s="59"/>
      <c r="P493" s="59"/>
      <c r="Q493" s="59"/>
      <c r="R493" s="59"/>
      <c r="S493" s="59"/>
      <c r="T493" s="102"/>
      <c r="U493" s="60"/>
      <c r="V493" s="112">
        <f t="shared" si="436"/>
        <v>0</v>
      </c>
      <c r="W493" s="10"/>
    </row>
    <row r="494" spans="2:23" ht="17.100000000000001" customHeight="1" x14ac:dyDescent="0.2">
      <c r="B494" s="151">
        <f>COUNTA(C$19:C494)</f>
        <v>58</v>
      </c>
      <c r="C494" s="157" t="s">
        <v>137</v>
      </c>
      <c r="D494" s="146" t="s">
        <v>33</v>
      </c>
      <c r="E494" s="117" t="s">
        <v>21</v>
      </c>
      <c r="F494" s="118"/>
      <c r="G494" s="53"/>
      <c r="H494" s="35" t="s">
        <v>19</v>
      </c>
      <c r="I494" s="36">
        <f>ROUNDDOWN($G494*$G496*$G497,2)</f>
        <v>0</v>
      </c>
      <c r="J494" s="37">
        <f t="shared" ref="J494:T494" si="462">ROUNDDOWN($G494*$G496*$G497,2)</f>
        <v>0</v>
      </c>
      <c r="K494" s="37">
        <f t="shared" si="462"/>
        <v>0</v>
      </c>
      <c r="L494" s="37">
        <f t="shared" si="462"/>
        <v>0</v>
      </c>
      <c r="M494" s="37">
        <f t="shared" si="462"/>
        <v>0</v>
      </c>
      <c r="N494" s="37">
        <f t="shared" si="462"/>
        <v>0</v>
      </c>
      <c r="O494" s="37">
        <f t="shared" si="462"/>
        <v>0</v>
      </c>
      <c r="P494" s="37">
        <f t="shared" si="462"/>
        <v>0</v>
      </c>
      <c r="Q494" s="37">
        <f t="shared" si="462"/>
        <v>0</v>
      </c>
      <c r="R494" s="37">
        <f t="shared" si="462"/>
        <v>0</v>
      </c>
      <c r="S494" s="37">
        <f t="shared" si="462"/>
        <v>0</v>
      </c>
      <c r="T494" s="38">
        <f t="shared" si="462"/>
        <v>0</v>
      </c>
      <c r="U494" s="43">
        <f t="shared" ref="U494:U495" si="463">SUM(I494:T494)</f>
        <v>0</v>
      </c>
      <c r="V494" s="112">
        <f t="shared" si="436"/>
        <v>0</v>
      </c>
      <c r="W494" s="10"/>
    </row>
    <row r="495" spans="2:23" ht="17.100000000000001" customHeight="1" x14ac:dyDescent="0.2">
      <c r="B495" s="156">
        <f>COUNTA(C$19:C495)</f>
        <v>58</v>
      </c>
      <c r="C495" s="158"/>
      <c r="D495" s="147"/>
      <c r="E495" s="92" t="s">
        <v>34</v>
      </c>
      <c r="F495" s="48"/>
      <c r="G495" s="49">
        <v>0</v>
      </c>
      <c r="H495" s="29" t="s">
        <v>30</v>
      </c>
      <c r="I495" s="103"/>
      <c r="J495" s="104"/>
      <c r="K495" s="105"/>
      <c r="L495" s="39">
        <v>1299</v>
      </c>
      <c r="M495" s="45">
        <v>1994</v>
      </c>
      <c r="N495" s="45">
        <v>1986</v>
      </c>
      <c r="O495" s="39">
        <v>852</v>
      </c>
      <c r="P495" s="105"/>
      <c r="Q495" s="105"/>
      <c r="R495" s="105"/>
      <c r="S495" s="105"/>
      <c r="T495" s="106"/>
      <c r="U495" s="31">
        <f t="shared" si="463"/>
        <v>6131</v>
      </c>
      <c r="V495" s="112">
        <f t="shared" si="436"/>
        <v>6131</v>
      </c>
      <c r="W495" s="10"/>
    </row>
    <row r="496" spans="2:23" ht="17.100000000000001" customHeight="1" x14ac:dyDescent="0.2">
      <c r="B496" s="156">
        <f>COUNTA(C$19:C496)</f>
        <v>58</v>
      </c>
      <c r="C496" s="158"/>
      <c r="D496" s="147"/>
      <c r="E496" s="119" t="s">
        <v>22</v>
      </c>
      <c r="F496" s="120"/>
      <c r="G496" s="28">
        <v>7</v>
      </c>
      <c r="H496" s="29" t="s">
        <v>31</v>
      </c>
      <c r="I496" s="44">
        <v>1790</v>
      </c>
      <c r="J496" s="45">
        <v>1871</v>
      </c>
      <c r="K496" s="45">
        <v>2031</v>
      </c>
      <c r="L496" s="45">
        <v>821</v>
      </c>
      <c r="M496" s="104"/>
      <c r="N496" s="104"/>
      <c r="O496" s="45">
        <v>961</v>
      </c>
      <c r="P496" s="45">
        <v>1851</v>
      </c>
      <c r="Q496" s="45">
        <v>1555</v>
      </c>
      <c r="R496" s="45">
        <v>1842</v>
      </c>
      <c r="S496" s="45">
        <v>1498</v>
      </c>
      <c r="T496" s="46">
        <v>1561</v>
      </c>
      <c r="U496" s="31">
        <f t="shared" ref="U496:U499" si="464">SUM(I496:T496)</f>
        <v>15781</v>
      </c>
      <c r="V496" s="112">
        <f t="shared" si="436"/>
        <v>12120</v>
      </c>
      <c r="W496" s="10"/>
    </row>
    <row r="497" spans="2:23" ht="17.100000000000001" customHeight="1" x14ac:dyDescent="0.2">
      <c r="B497" s="156">
        <f>COUNTA(C$19:C497)</f>
        <v>58</v>
      </c>
      <c r="C497" s="158"/>
      <c r="D497" s="147"/>
      <c r="E497" s="92" t="s">
        <v>23</v>
      </c>
      <c r="F497" s="93">
        <v>0.9</v>
      </c>
      <c r="G497" s="109">
        <f>ROUND(1-(F497-0.85),2)</f>
        <v>0.95</v>
      </c>
      <c r="H497" s="29" t="s">
        <v>32</v>
      </c>
      <c r="I497" s="44">
        <f>SUM(I495:I496)</f>
        <v>1790</v>
      </c>
      <c r="J497" s="45">
        <f t="shared" ref="J497:T497" si="465">SUM(J495:J496)</f>
        <v>1871</v>
      </c>
      <c r="K497" s="45">
        <f t="shared" si="465"/>
        <v>2031</v>
      </c>
      <c r="L497" s="45">
        <f t="shared" si="465"/>
        <v>2120</v>
      </c>
      <c r="M497" s="45">
        <f t="shared" si="465"/>
        <v>1994</v>
      </c>
      <c r="N497" s="45">
        <f t="shared" si="465"/>
        <v>1986</v>
      </c>
      <c r="O497" s="45">
        <f t="shared" si="465"/>
        <v>1813</v>
      </c>
      <c r="P497" s="45">
        <f t="shared" si="465"/>
        <v>1851</v>
      </c>
      <c r="Q497" s="45">
        <f t="shared" si="465"/>
        <v>1555</v>
      </c>
      <c r="R497" s="45">
        <f t="shared" si="465"/>
        <v>1842</v>
      </c>
      <c r="S497" s="45">
        <f t="shared" si="465"/>
        <v>1498</v>
      </c>
      <c r="T497" s="46">
        <f t="shared" si="465"/>
        <v>1561</v>
      </c>
      <c r="U497" s="47">
        <f t="shared" si="464"/>
        <v>21912</v>
      </c>
      <c r="V497" s="112">
        <f t="shared" si="436"/>
        <v>18251</v>
      </c>
      <c r="W497" s="10"/>
    </row>
    <row r="498" spans="2:23" ht="17.100000000000001" customHeight="1" x14ac:dyDescent="0.2">
      <c r="B498" s="156">
        <f>COUNTA(C$19:C498)</f>
        <v>58</v>
      </c>
      <c r="C498" s="158"/>
      <c r="D498" s="147"/>
      <c r="E498" s="149" t="s">
        <v>27</v>
      </c>
      <c r="F498" s="94" t="s">
        <v>25</v>
      </c>
      <c r="G498" s="51"/>
      <c r="H498" s="29" t="s">
        <v>26</v>
      </c>
      <c r="I498" s="98">
        <f>ROUNDDOWN($G498*I495+$G499*I496,2)</f>
        <v>0</v>
      </c>
      <c r="J498" s="40">
        <f t="shared" ref="J498:T498" si="466">ROUNDDOWN($G498*J495+$G499*J496,2)</f>
        <v>0</v>
      </c>
      <c r="K498" s="40">
        <f t="shared" si="466"/>
        <v>0</v>
      </c>
      <c r="L498" s="40">
        <f t="shared" si="466"/>
        <v>0</v>
      </c>
      <c r="M498" s="40">
        <f t="shared" si="466"/>
        <v>0</v>
      </c>
      <c r="N498" s="40">
        <f t="shared" si="466"/>
        <v>0</v>
      </c>
      <c r="O498" s="40">
        <f t="shared" si="466"/>
        <v>0</v>
      </c>
      <c r="P498" s="40">
        <f t="shared" si="466"/>
        <v>0</v>
      </c>
      <c r="Q498" s="40">
        <f t="shared" si="466"/>
        <v>0</v>
      </c>
      <c r="R498" s="40">
        <f t="shared" si="466"/>
        <v>0</v>
      </c>
      <c r="S498" s="40">
        <f t="shared" si="466"/>
        <v>0</v>
      </c>
      <c r="T498" s="99">
        <f t="shared" si="466"/>
        <v>0</v>
      </c>
      <c r="U498" s="32">
        <f t="shared" si="464"/>
        <v>0</v>
      </c>
      <c r="V498" s="112">
        <f t="shared" si="436"/>
        <v>0</v>
      </c>
      <c r="W498" s="10"/>
    </row>
    <row r="499" spans="2:23" ht="17.100000000000001" customHeight="1" x14ac:dyDescent="0.2">
      <c r="B499" s="156">
        <f>COUNTA(C$19:C499)</f>
        <v>58</v>
      </c>
      <c r="C499" s="158"/>
      <c r="D499" s="148"/>
      <c r="E499" s="150"/>
      <c r="F499" s="95" t="s">
        <v>24</v>
      </c>
      <c r="G499" s="52"/>
      <c r="H499" s="33" t="s">
        <v>20</v>
      </c>
      <c r="I499" s="107">
        <f>INT(SUM(I494,I498))</f>
        <v>0</v>
      </c>
      <c r="J499" s="41">
        <f t="shared" ref="J499:T499" si="467">INT(SUM(J494,J498))</f>
        <v>0</v>
      </c>
      <c r="K499" s="41">
        <f t="shared" si="467"/>
        <v>0</v>
      </c>
      <c r="L499" s="41">
        <f t="shared" si="467"/>
        <v>0</v>
      </c>
      <c r="M499" s="41">
        <f t="shared" si="467"/>
        <v>0</v>
      </c>
      <c r="N499" s="41">
        <f t="shared" si="467"/>
        <v>0</v>
      </c>
      <c r="O499" s="41">
        <f t="shared" si="467"/>
        <v>0</v>
      </c>
      <c r="P499" s="41">
        <f t="shared" si="467"/>
        <v>0</v>
      </c>
      <c r="Q499" s="41">
        <f t="shared" si="467"/>
        <v>0</v>
      </c>
      <c r="R499" s="41">
        <f t="shared" si="467"/>
        <v>0</v>
      </c>
      <c r="S499" s="41">
        <f t="shared" si="467"/>
        <v>0</v>
      </c>
      <c r="T499" s="108">
        <f t="shared" si="467"/>
        <v>0</v>
      </c>
      <c r="U499" s="34">
        <f t="shared" si="464"/>
        <v>0</v>
      </c>
      <c r="V499" s="112">
        <f t="shared" si="436"/>
        <v>0</v>
      </c>
      <c r="W499" s="10"/>
    </row>
    <row r="500" spans="2:23" ht="17.100000000000001" customHeight="1" x14ac:dyDescent="0.2">
      <c r="B500" s="156">
        <f>COUNTA(C$19:C500)</f>
        <v>58</v>
      </c>
      <c r="C500" s="160"/>
      <c r="D500" s="157" t="s">
        <v>35</v>
      </c>
      <c r="E500" s="117" t="s">
        <v>41</v>
      </c>
      <c r="F500" s="118"/>
      <c r="G500" s="53"/>
      <c r="H500" s="35" t="s">
        <v>19</v>
      </c>
      <c r="I500" s="36">
        <f t="shared" ref="I500:T500" si="468">$G500</f>
        <v>0</v>
      </c>
      <c r="J500" s="37">
        <f t="shared" si="468"/>
        <v>0</v>
      </c>
      <c r="K500" s="37">
        <f t="shared" si="468"/>
        <v>0</v>
      </c>
      <c r="L500" s="37">
        <f t="shared" si="468"/>
        <v>0</v>
      </c>
      <c r="M500" s="37">
        <f t="shared" si="468"/>
        <v>0</v>
      </c>
      <c r="N500" s="37">
        <f t="shared" si="468"/>
        <v>0</v>
      </c>
      <c r="O500" s="37">
        <f t="shared" si="468"/>
        <v>0</v>
      </c>
      <c r="P500" s="37">
        <f t="shared" si="468"/>
        <v>0</v>
      </c>
      <c r="Q500" s="37">
        <f t="shared" si="468"/>
        <v>0</v>
      </c>
      <c r="R500" s="37">
        <f t="shared" si="468"/>
        <v>0</v>
      </c>
      <c r="S500" s="37">
        <f t="shared" si="468"/>
        <v>0</v>
      </c>
      <c r="T500" s="38">
        <f t="shared" si="468"/>
        <v>0</v>
      </c>
      <c r="U500" s="43">
        <f t="shared" ref="U500:U501" si="469">SUM(I500:T500)</f>
        <v>0</v>
      </c>
      <c r="V500" s="112">
        <f t="shared" si="436"/>
        <v>0</v>
      </c>
      <c r="W500" s="10"/>
    </row>
    <row r="501" spans="2:23" ht="17.100000000000001" customHeight="1" x14ac:dyDescent="0.2">
      <c r="B501" s="156">
        <f>COUNTA(C$19:C501)</f>
        <v>58</v>
      </c>
      <c r="C501" s="160"/>
      <c r="D501" s="158"/>
      <c r="E501" s="119" t="s">
        <v>142</v>
      </c>
      <c r="F501" s="120"/>
      <c r="G501" s="28">
        <v>20</v>
      </c>
      <c r="H501" s="29" t="s">
        <v>32</v>
      </c>
      <c r="I501" s="44">
        <v>5</v>
      </c>
      <c r="J501" s="45">
        <v>10</v>
      </c>
      <c r="K501" s="45">
        <v>21</v>
      </c>
      <c r="L501" s="45">
        <v>26</v>
      </c>
      <c r="M501" s="45">
        <v>27</v>
      </c>
      <c r="N501" s="45">
        <v>25</v>
      </c>
      <c r="O501" s="45">
        <v>19</v>
      </c>
      <c r="P501" s="45">
        <v>9</v>
      </c>
      <c r="Q501" s="45">
        <v>5</v>
      </c>
      <c r="R501" s="45">
        <v>7</v>
      </c>
      <c r="S501" s="45">
        <v>6</v>
      </c>
      <c r="T501" s="46">
        <v>5</v>
      </c>
      <c r="U501" s="47">
        <f t="shared" si="469"/>
        <v>165</v>
      </c>
      <c r="V501" s="112">
        <f t="shared" si="436"/>
        <v>150</v>
      </c>
      <c r="W501" s="10"/>
    </row>
    <row r="502" spans="2:23" ht="17.100000000000001" customHeight="1" x14ac:dyDescent="0.2">
      <c r="B502" s="156">
        <f>COUNTA(C$19:C502)</f>
        <v>58</v>
      </c>
      <c r="C502" s="160"/>
      <c r="D502" s="158"/>
      <c r="E502" s="121" t="s">
        <v>37</v>
      </c>
      <c r="F502" s="89" t="s">
        <v>38</v>
      </c>
      <c r="G502" s="54"/>
      <c r="H502" s="29" t="s">
        <v>26</v>
      </c>
      <c r="I502" s="98">
        <f t="shared" ref="I502:T502" si="470">ROUNDDOWN(IF(I501&gt;120,IF(I501&gt;300,120*$G502+180*$G503+(I501-300)*$G504,120*$G502+(I501-120)*$G503),I501*$G502),2)</f>
        <v>0</v>
      </c>
      <c r="J502" s="40">
        <f t="shared" si="470"/>
        <v>0</v>
      </c>
      <c r="K502" s="40">
        <f t="shared" si="470"/>
        <v>0</v>
      </c>
      <c r="L502" s="40">
        <f t="shared" si="470"/>
        <v>0</v>
      </c>
      <c r="M502" s="40">
        <f t="shared" si="470"/>
        <v>0</v>
      </c>
      <c r="N502" s="40">
        <f t="shared" si="470"/>
        <v>0</v>
      </c>
      <c r="O502" s="40">
        <f t="shared" si="470"/>
        <v>0</v>
      </c>
      <c r="P502" s="40">
        <f t="shared" si="470"/>
        <v>0</v>
      </c>
      <c r="Q502" s="40">
        <f t="shared" si="470"/>
        <v>0</v>
      </c>
      <c r="R502" s="40">
        <f t="shared" si="470"/>
        <v>0</v>
      </c>
      <c r="S502" s="40">
        <f t="shared" si="470"/>
        <v>0</v>
      </c>
      <c r="T502" s="99">
        <f t="shared" si="470"/>
        <v>0</v>
      </c>
      <c r="U502" s="32">
        <f>SUM(I502:T502)</f>
        <v>0</v>
      </c>
      <c r="V502" s="112">
        <f t="shared" si="436"/>
        <v>0</v>
      </c>
      <c r="W502" s="10"/>
    </row>
    <row r="503" spans="2:23" ht="17.100000000000001" customHeight="1" x14ac:dyDescent="0.2">
      <c r="B503" s="156">
        <f>COUNTA(C$19:C503)</f>
        <v>58</v>
      </c>
      <c r="C503" s="160"/>
      <c r="D503" s="158"/>
      <c r="E503" s="121"/>
      <c r="F503" s="90" t="s">
        <v>39</v>
      </c>
      <c r="G503" s="51"/>
      <c r="H503" s="55" t="s">
        <v>20</v>
      </c>
      <c r="I503" s="44">
        <f>INT(SUM(I500,I502))</f>
        <v>0</v>
      </c>
      <c r="J503" s="56">
        <f>INT(SUM(J500,J502))</f>
        <v>0</v>
      </c>
      <c r="K503" s="56">
        <f t="shared" ref="K503:T503" si="471">INT(SUM(K500,K502))</f>
        <v>0</v>
      </c>
      <c r="L503" s="56">
        <f t="shared" si="471"/>
        <v>0</v>
      </c>
      <c r="M503" s="56">
        <f t="shared" si="471"/>
        <v>0</v>
      </c>
      <c r="N503" s="56">
        <f t="shared" si="471"/>
        <v>0</v>
      </c>
      <c r="O503" s="56">
        <f t="shared" si="471"/>
        <v>0</v>
      </c>
      <c r="P503" s="56">
        <f t="shared" si="471"/>
        <v>0</v>
      </c>
      <c r="Q503" s="56">
        <f t="shared" si="471"/>
        <v>0</v>
      </c>
      <c r="R503" s="56">
        <f t="shared" si="471"/>
        <v>0</v>
      </c>
      <c r="S503" s="56">
        <f t="shared" si="471"/>
        <v>0</v>
      </c>
      <c r="T503" s="100">
        <f t="shared" si="471"/>
        <v>0</v>
      </c>
      <c r="U503" s="57">
        <f t="shared" ref="U503" si="472">SUM(I503:T503)</f>
        <v>0</v>
      </c>
      <c r="V503" s="112">
        <f t="shared" si="436"/>
        <v>0</v>
      </c>
      <c r="W503" s="10"/>
    </row>
    <row r="504" spans="2:23" ht="17.100000000000001" customHeight="1" x14ac:dyDescent="0.2">
      <c r="B504" s="152">
        <f>COUNTA(C$19:C504)</f>
        <v>58</v>
      </c>
      <c r="C504" s="161"/>
      <c r="D504" s="159"/>
      <c r="E504" s="122"/>
      <c r="F504" s="91" t="s">
        <v>40</v>
      </c>
      <c r="G504" s="52"/>
      <c r="H504" s="58"/>
      <c r="I504" s="101"/>
      <c r="J504" s="59"/>
      <c r="K504" s="59"/>
      <c r="L504" s="59"/>
      <c r="M504" s="59"/>
      <c r="N504" s="59"/>
      <c r="O504" s="59"/>
      <c r="P504" s="59"/>
      <c r="Q504" s="59"/>
      <c r="R504" s="59"/>
      <c r="S504" s="59"/>
      <c r="T504" s="102"/>
      <c r="U504" s="60"/>
      <c r="V504" s="112">
        <f t="shared" si="436"/>
        <v>0</v>
      </c>
      <c r="W504" s="10"/>
    </row>
    <row r="505" spans="2:23" ht="17.100000000000001" customHeight="1" x14ac:dyDescent="0.2">
      <c r="B505" s="151">
        <f>COUNTA(C$19:C505)</f>
        <v>59</v>
      </c>
      <c r="C505" s="157" t="s">
        <v>89</v>
      </c>
      <c r="D505" s="146" t="s">
        <v>33</v>
      </c>
      <c r="E505" s="117" t="s">
        <v>21</v>
      </c>
      <c r="F505" s="118"/>
      <c r="G505" s="53"/>
      <c r="H505" s="35" t="s">
        <v>19</v>
      </c>
      <c r="I505" s="36">
        <f>ROUNDDOWN($G505*$G507*$G508,2)</f>
        <v>0</v>
      </c>
      <c r="J505" s="37">
        <f t="shared" ref="J505:T505" si="473">ROUNDDOWN($G505*$G507*$G508,2)</f>
        <v>0</v>
      </c>
      <c r="K505" s="37">
        <f t="shared" si="473"/>
        <v>0</v>
      </c>
      <c r="L505" s="37">
        <f t="shared" si="473"/>
        <v>0</v>
      </c>
      <c r="M505" s="37">
        <f t="shared" si="473"/>
        <v>0</v>
      </c>
      <c r="N505" s="37">
        <f t="shared" si="473"/>
        <v>0</v>
      </c>
      <c r="O505" s="37">
        <f t="shared" si="473"/>
        <v>0</v>
      </c>
      <c r="P505" s="37">
        <f t="shared" si="473"/>
        <v>0</v>
      </c>
      <c r="Q505" s="37">
        <f t="shared" si="473"/>
        <v>0</v>
      </c>
      <c r="R505" s="37">
        <f t="shared" si="473"/>
        <v>0</v>
      </c>
      <c r="S505" s="37">
        <f t="shared" si="473"/>
        <v>0</v>
      </c>
      <c r="T505" s="38">
        <f t="shared" si="473"/>
        <v>0</v>
      </c>
      <c r="U505" s="43">
        <f t="shared" ref="U505:U506" si="474">SUM(I505:T505)</f>
        <v>0</v>
      </c>
      <c r="V505" s="112">
        <f t="shared" si="436"/>
        <v>0</v>
      </c>
      <c r="W505" s="10"/>
    </row>
    <row r="506" spans="2:23" ht="17.100000000000001" customHeight="1" x14ac:dyDescent="0.2">
      <c r="B506" s="156">
        <f>COUNTA(C$19:C506)</f>
        <v>59</v>
      </c>
      <c r="C506" s="158"/>
      <c r="D506" s="147"/>
      <c r="E506" s="92" t="s">
        <v>34</v>
      </c>
      <c r="F506" s="48"/>
      <c r="G506" s="49">
        <v>0</v>
      </c>
      <c r="H506" s="29" t="s">
        <v>30</v>
      </c>
      <c r="I506" s="103"/>
      <c r="J506" s="104"/>
      <c r="K506" s="105"/>
      <c r="L506" s="39">
        <v>97</v>
      </c>
      <c r="M506" s="45">
        <v>179</v>
      </c>
      <c r="N506" s="45">
        <v>154</v>
      </c>
      <c r="O506" s="39">
        <v>70</v>
      </c>
      <c r="P506" s="105"/>
      <c r="Q506" s="105"/>
      <c r="R506" s="105"/>
      <c r="S506" s="105"/>
      <c r="T506" s="106"/>
      <c r="U506" s="31">
        <f t="shared" si="474"/>
        <v>500</v>
      </c>
      <c r="V506" s="112">
        <f t="shared" si="436"/>
        <v>500</v>
      </c>
      <c r="W506" s="10"/>
    </row>
    <row r="507" spans="2:23" ht="17.100000000000001" customHeight="1" x14ac:dyDescent="0.2">
      <c r="B507" s="156">
        <f>COUNTA(C$19:C507)</f>
        <v>59</v>
      </c>
      <c r="C507" s="158"/>
      <c r="D507" s="147"/>
      <c r="E507" s="119" t="s">
        <v>22</v>
      </c>
      <c r="F507" s="120"/>
      <c r="G507" s="28">
        <v>9</v>
      </c>
      <c r="H507" s="29" t="s">
        <v>31</v>
      </c>
      <c r="I507" s="44">
        <v>161</v>
      </c>
      <c r="J507" s="45">
        <v>167</v>
      </c>
      <c r="K507" s="45">
        <v>161</v>
      </c>
      <c r="L507" s="45">
        <v>61</v>
      </c>
      <c r="M507" s="104"/>
      <c r="N507" s="104"/>
      <c r="O507" s="45">
        <v>96</v>
      </c>
      <c r="P507" s="45">
        <v>140</v>
      </c>
      <c r="Q507" s="45">
        <v>126</v>
      </c>
      <c r="R507" s="45">
        <v>164</v>
      </c>
      <c r="S507" s="45">
        <v>134</v>
      </c>
      <c r="T507" s="46">
        <v>131</v>
      </c>
      <c r="U507" s="31">
        <f t="shared" ref="U507:U510" si="475">SUM(I507:T507)</f>
        <v>1341</v>
      </c>
      <c r="V507" s="112">
        <f t="shared" si="436"/>
        <v>1013</v>
      </c>
      <c r="W507" s="10"/>
    </row>
    <row r="508" spans="2:23" ht="17.100000000000001" customHeight="1" x14ac:dyDescent="0.2">
      <c r="B508" s="156">
        <f>COUNTA(C$19:C508)</f>
        <v>59</v>
      </c>
      <c r="C508" s="158"/>
      <c r="D508" s="147"/>
      <c r="E508" s="92" t="s">
        <v>23</v>
      </c>
      <c r="F508" s="93">
        <v>0.9</v>
      </c>
      <c r="G508" s="109">
        <f>ROUND(1-(F508-0.85),2)</f>
        <v>0.95</v>
      </c>
      <c r="H508" s="29" t="s">
        <v>32</v>
      </c>
      <c r="I508" s="44">
        <f>SUM(I506:I507)</f>
        <v>161</v>
      </c>
      <c r="J508" s="45">
        <f t="shared" ref="J508:T508" si="476">SUM(J506:J507)</f>
        <v>167</v>
      </c>
      <c r="K508" s="45">
        <f t="shared" si="476"/>
        <v>161</v>
      </c>
      <c r="L508" s="45">
        <f t="shared" si="476"/>
        <v>158</v>
      </c>
      <c r="M508" s="45">
        <f t="shared" si="476"/>
        <v>179</v>
      </c>
      <c r="N508" s="45">
        <f t="shared" si="476"/>
        <v>154</v>
      </c>
      <c r="O508" s="45">
        <f t="shared" si="476"/>
        <v>166</v>
      </c>
      <c r="P508" s="45">
        <f t="shared" si="476"/>
        <v>140</v>
      </c>
      <c r="Q508" s="45">
        <f t="shared" si="476"/>
        <v>126</v>
      </c>
      <c r="R508" s="45">
        <f t="shared" si="476"/>
        <v>164</v>
      </c>
      <c r="S508" s="45">
        <f t="shared" si="476"/>
        <v>134</v>
      </c>
      <c r="T508" s="46">
        <f t="shared" si="476"/>
        <v>131</v>
      </c>
      <c r="U508" s="47">
        <f t="shared" si="475"/>
        <v>1841</v>
      </c>
      <c r="V508" s="112">
        <f t="shared" si="436"/>
        <v>1513</v>
      </c>
      <c r="W508" s="10"/>
    </row>
    <row r="509" spans="2:23" ht="17.100000000000001" customHeight="1" x14ac:dyDescent="0.2">
      <c r="B509" s="156">
        <f>COUNTA(C$19:C509)</f>
        <v>59</v>
      </c>
      <c r="C509" s="158"/>
      <c r="D509" s="147"/>
      <c r="E509" s="149" t="s">
        <v>27</v>
      </c>
      <c r="F509" s="94" t="s">
        <v>25</v>
      </c>
      <c r="G509" s="51"/>
      <c r="H509" s="29" t="s">
        <v>26</v>
      </c>
      <c r="I509" s="98">
        <f>ROUNDDOWN($G509*I506+$G510*I507,2)</f>
        <v>0</v>
      </c>
      <c r="J509" s="40">
        <f t="shared" ref="J509:T509" si="477">ROUNDDOWN($G509*J506+$G510*J507,2)</f>
        <v>0</v>
      </c>
      <c r="K509" s="40">
        <f t="shared" si="477"/>
        <v>0</v>
      </c>
      <c r="L509" s="40">
        <f t="shared" si="477"/>
        <v>0</v>
      </c>
      <c r="M509" s="40">
        <f t="shared" si="477"/>
        <v>0</v>
      </c>
      <c r="N509" s="40">
        <f t="shared" si="477"/>
        <v>0</v>
      </c>
      <c r="O509" s="40">
        <f t="shared" si="477"/>
        <v>0</v>
      </c>
      <c r="P509" s="40">
        <f t="shared" si="477"/>
        <v>0</v>
      </c>
      <c r="Q509" s="40">
        <f t="shared" si="477"/>
        <v>0</v>
      </c>
      <c r="R509" s="40">
        <f t="shared" si="477"/>
        <v>0</v>
      </c>
      <c r="S509" s="40">
        <f t="shared" si="477"/>
        <v>0</v>
      </c>
      <c r="T509" s="99">
        <f t="shared" si="477"/>
        <v>0</v>
      </c>
      <c r="U509" s="32">
        <f t="shared" si="475"/>
        <v>0</v>
      </c>
      <c r="V509" s="112">
        <f t="shared" si="436"/>
        <v>0</v>
      </c>
      <c r="W509" s="10"/>
    </row>
    <row r="510" spans="2:23" ht="17.100000000000001" customHeight="1" x14ac:dyDescent="0.2">
      <c r="B510" s="156">
        <f>COUNTA(C$19:C510)</f>
        <v>59</v>
      </c>
      <c r="C510" s="158"/>
      <c r="D510" s="148"/>
      <c r="E510" s="150"/>
      <c r="F510" s="95" t="s">
        <v>24</v>
      </c>
      <c r="G510" s="52"/>
      <c r="H510" s="33" t="s">
        <v>20</v>
      </c>
      <c r="I510" s="107">
        <f>INT(SUM(I505,I509))</f>
        <v>0</v>
      </c>
      <c r="J510" s="41">
        <f t="shared" ref="J510:T510" si="478">INT(SUM(J505,J509))</f>
        <v>0</v>
      </c>
      <c r="K510" s="41">
        <f t="shared" si="478"/>
        <v>0</v>
      </c>
      <c r="L510" s="41">
        <f t="shared" si="478"/>
        <v>0</v>
      </c>
      <c r="M510" s="41">
        <f t="shared" si="478"/>
        <v>0</v>
      </c>
      <c r="N510" s="41">
        <f t="shared" si="478"/>
        <v>0</v>
      </c>
      <c r="O510" s="41">
        <f t="shared" si="478"/>
        <v>0</v>
      </c>
      <c r="P510" s="41">
        <f t="shared" si="478"/>
        <v>0</v>
      </c>
      <c r="Q510" s="41">
        <f t="shared" si="478"/>
        <v>0</v>
      </c>
      <c r="R510" s="41">
        <f t="shared" si="478"/>
        <v>0</v>
      </c>
      <c r="S510" s="41">
        <f t="shared" si="478"/>
        <v>0</v>
      </c>
      <c r="T510" s="108">
        <f t="shared" si="478"/>
        <v>0</v>
      </c>
      <c r="U510" s="34">
        <f t="shared" si="475"/>
        <v>0</v>
      </c>
      <c r="V510" s="112">
        <f t="shared" si="436"/>
        <v>0</v>
      </c>
      <c r="W510" s="10"/>
    </row>
    <row r="511" spans="2:23" ht="17.100000000000001" customHeight="1" x14ac:dyDescent="0.2">
      <c r="B511" s="156">
        <f>COUNTA(C$19:C511)</f>
        <v>59</v>
      </c>
      <c r="C511" s="160"/>
      <c r="D511" s="157" t="s">
        <v>35</v>
      </c>
      <c r="E511" s="117" t="s">
        <v>41</v>
      </c>
      <c r="F511" s="118"/>
      <c r="G511" s="53"/>
      <c r="H511" s="35" t="s">
        <v>19</v>
      </c>
      <c r="I511" s="36">
        <f t="shared" ref="I511:T511" si="479">$G511</f>
        <v>0</v>
      </c>
      <c r="J511" s="37">
        <f t="shared" si="479"/>
        <v>0</v>
      </c>
      <c r="K511" s="37">
        <f t="shared" si="479"/>
        <v>0</v>
      </c>
      <c r="L511" s="37">
        <f t="shared" si="479"/>
        <v>0</v>
      </c>
      <c r="M511" s="37">
        <f t="shared" si="479"/>
        <v>0</v>
      </c>
      <c r="N511" s="37">
        <f t="shared" si="479"/>
        <v>0</v>
      </c>
      <c r="O511" s="37">
        <f t="shared" si="479"/>
        <v>0</v>
      </c>
      <c r="P511" s="37">
        <f t="shared" si="479"/>
        <v>0</v>
      </c>
      <c r="Q511" s="37">
        <f t="shared" si="479"/>
        <v>0</v>
      </c>
      <c r="R511" s="37">
        <f t="shared" si="479"/>
        <v>0</v>
      </c>
      <c r="S511" s="37">
        <f t="shared" si="479"/>
        <v>0</v>
      </c>
      <c r="T511" s="38">
        <f t="shared" si="479"/>
        <v>0</v>
      </c>
      <c r="U511" s="43">
        <f t="shared" ref="U511:U512" si="480">SUM(I511:T511)</f>
        <v>0</v>
      </c>
      <c r="V511" s="112">
        <f t="shared" si="436"/>
        <v>0</v>
      </c>
      <c r="W511" s="10"/>
    </row>
    <row r="512" spans="2:23" ht="17.100000000000001" customHeight="1" x14ac:dyDescent="0.2">
      <c r="B512" s="156">
        <f>COUNTA(C$19:C512)</f>
        <v>59</v>
      </c>
      <c r="C512" s="160"/>
      <c r="D512" s="158"/>
      <c r="E512" s="119" t="s">
        <v>142</v>
      </c>
      <c r="F512" s="120"/>
      <c r="G512" s="28">
        <v>10</v>
      </c>
      <c r="H512" s="29" t="s">
        <v>32</v>
      </c>
      <c r="I512" s="44">
        <v>10</v>
      </c>
      <c r="J512" s="45">
        <v>12</v>
      </c>
      <c r="K512" s="45">
        <v>27</v>
      </c>
      <c r="L512" s="45">
        <v>34</v>
      </c>
      <c r="M512" s="45">
        <v>34</v>
      </c>
      <c r="N512" s="45">
        <v>31</v>
      </c>
      <c r="O512" s="45">
        <v>23</v>
      </c>
      <c r="P512" s="45">
        <v>8</v>
      </c>
      <c r="Q512" s="45">
        <v>8</v>
      </c>
      <c r="R512" s="45">
        <v>10</v>
      </c>
      <c r="S512" s="45">
        <v>10</v>
      </c>
      <c r="T512" s="46">
        <v>8</v>
      </c>
      <c r="U512" s="47">
        <f t="shared" si="480"/>
        <v>215</v>
      </c>
      <c r="V512" s="112">
        <f t="shared" si="436"/>
        <v>193</v>
      </c>
      <c r="W512" s="10"/>
    </row>
    <row r="513" spans="2:23" ht="17.100000000000001" customHeight="1" x14ac:dyDescent="0.2">
      <c r="B513" s="156">
        <f>COUNTA(C$19:C513)</f>
        <v>59</v>
      </c>
      <c r="C513" s="160"/>
      <c r="D513" s="158"/>
      <c r="E513" s="121" t="s">
        <v>37</v>
      </c>
      <c r="F513" s="89" t="s">
        <v>38</v>
      </c>
      <c r="G513" s="54"/>
      <c r="H513" s="29" t="s">
        <v>26</v>
      </c>
      <c r="I513" s="98">
        <f t="shared" ref="I513:T513" si="481">ROUNDDOWN(IF(I512&gt;120,IF(I512&gt;300,120*$G513+180*$G514+(I512-300)*$G515,120*$G513+(I512-120)*$G514),I512*$G513),2)</f>
        <v>0</v>
      </c>
      <c r="J513" s="40">
        <f t="shared" si="481"/>
        <v>0</v>
      </c>
      <c r="K513" s="40">
        <f t="shared" si="481"/>
        <v>0</v>
      </c>
      <c r="L513" s="40">
        <f t="shared" si="481"/>
        <v>0</v>
      </c>
      <c r="M513" s="40">
        <f t="shared" si="481"/>
        <v>0</v>
      </c>
      <c r="N513" s="40">
        <f t="shared" si="481"/>
        <v>0</v>
      </c>
      <c r="O513" s="40">
        <f t="shared" si="481"/>
        <v>0</v>
      </c>
      <c r="P513" s="40">
        <f t="shared" si="481"/>
        <v>0</v>
      </c>
      <c r="Q513" s="40">
        <f t="shared" si="481"/>
        <v>0</v>
      </c>
      <c r="R513" s="40">
        <f t="shared" si="481"/>
        <v>0</v>
      </c>
      <c r="S513" s="40">
        <f t="shared" si="481"/>
        <v>0</v>
      </c>
      <c r="T513" s="99">
        <f t="shared" si="481"/>
        <v>0</v>
      </c>
      <c r="U513" s="32">
        <f>SUM(I513:T513)</f>
        <v>0</v>
      </c>
      <c r="V513" s="112">
        <f t="shared" si="436"/>
        <v>0</v>
      </c>
      <c r="W513" s="10"/>
    </row>
    <row r="514" spans="2:23" ht="17.100000000000001" customHeight="1" x14ac:dyDescent="0.2">
      <c r="B514" s="156">
        <f>COUNTA(C$19:C514)</f>
        <v>59</v>
      </c>
      <c r="C514" s="160"/>
      <c r="D514" s="158"/>
      <c r="E514" s="121"/>
      <c r="F514" s="90" t="s">
        <v>39</v>
      </c>
      <c r="G514" s="51"/>
      <c r="H514" s="55" t="s">
        <v>20</v>
      </c>
      <c r="I514" s="44">
        <f>INT(SUM(I511,I513))</f>
        <v>0</v>
      </c>
      <c r="J514" s="56">
        <f>INT(SUM(J511,J513))</f>
        <v>0</v>
      </c>
      <c r="K514" s="56">
        <f t="shared" ref="K514:T514" si="482">INT(SUM(K511,K513))</f>
        <v>0</v>
      </c>
      <c r="L514" s="56">
        <f t="shared" si="482"/>
        <v>0</v>
      </c>
      <c r="M514" s="56">
        <f t="shared" si="482"/>
        <v>0</v>
      </c>
      <c r="N514" s="56">
        <f t="shared" si="482"/>
        <v>0</v>
      </c>
      <c r="O514" s="56">
        <f t="shared" si="482"/>
        <v>0</v>
      </c>
      <c r="P514" s="56">
        <f t="shared" si="482"/>
        <v>0</v>
      </c>
      <c r="Q514" s="56">
        <f t="shared" si="482"/>
        <v>0</v>
      </c>
      <c r="R514" s="56">
        <f t="shared" si="482"/>
        <v>0</v>
      </c>
      <c r="S514" s="56">
        <f t="shared" si="482"/>
        <v>0</v>
      </c>
      <c r="T514" s="100">
        <f t="shared" si="482"/>
        <v>0</v>
      </c>
      <c r="U514" s="57">
        <f t="shared" ref="U514" si="483">SUM(I514:T514)</f>
        <v>0</v>
      </c>
      <c r="V514" s="112">
        <f t="shared" si="436"/>
        <v>0</v>
      </c>
      <c r="W514" s="10"/>
    </row>
    <row r="515" spans="2:23" ht="17.100000000000001" customHeight="1" x14ac:dyDescent="0.2">
      <c r="B515" s="152">
        <f>COUNTA(C$19:C515)</f>
        <v>59</v>
      </c>
      <c r="C515" s="161"/>
      <c r="D515" s="159"/>
      <c r="E515" s="122"/>
      <c r="F515" s="91" t="s">
        <v>40</v>
      </c>
      <c r="G515" s="52"/>
      <c r="H515" s="58"/>
      <c r="I515" s="101"/>
      <c r="J515" s="59"/>
      <c r="K515" s="59"/>
      <c r="L515" s="59"/>
      <c r="M515" s="59"/>
      <c r="N515" s="59"/>
      <c r="O515" s="59"/>
      <c r="P515" s="59"/>
      <c r="Q515" s="59"/>
      <c r="R515" s="59"/>
      <c r="S515" s="59"/>
      <c r="T515" s="102"/>
      <c r="U515" s="60"/>
      <c r="V515" s="112">
        <f t="shared" si="436"/>
        <v>0</v>
      </c>
      <c r="W515" s="10"/>
    </row>
    <row r="516" spans="2:23" ht="17.100000000000001" customHeight="1" x14ac:dyDescent="0.2">
      <c r="B516" s="151">
        <f>COUNTA(C$19:C516)</f>
        <v>60</v>
      </c>
      <c r="C516" s="157" t="s">
        <v>90</v>
      </c>
      <c r="D516" s="157" t="s">
        <v>35</v>
      </c>
      <c r="E516" s="117" t="s">
        <v>41</v>
      </c>
      <c r="F516" s="118"/>
      <c r="G516" s="53"/>
      <c r="H516" s="35" t="s">
        <v>19</v>
      </c>
      <c r="I516" s="36">
        <f>$G516</f>
        <v>0</v>
      </c>
      <c r="J516" s="37">
        <f>$G516</f>
        <v>0</v>
      </c>
      <c r="K516" s="37">
        <f t="shared" ref="K516:T516" si="484">$G516</f>
        <v>0</v>
      </c>
      <c r="L516" s="37">
        <f t="shared" si="484"/>
        <v>0</v>
      </c>
      <c r="M516" s="37">
        <f t="shared" si="484"/>
        <v>0</v>
      </c>
      <c r="N516" s="37">
        <f t="shared" si="484"/>
        <v>0</v>
      </c>
      <c r="O516" s="37">
        <f t="shared" si="484"/>
        <v>0</v>
      </c>
      <c r="P516" s="37">
        <f t="shared" si="484"/>
        <v>0</v>
      </c>
      <c r="Q516" s="37">
        <f t="shared" si="484"/>
        <v>0</v>
      </c>
      <c r="R516" s="37">
        <f t="shared" si="484"/>
        <v>0</v>
      </c>
      <c r="S516" s="37">
        <f t="shared" si="484"/>
        <v>0</v>
      </c>
      <c r="T516" s="38">
        <f t="shared" si="484"/>
        <v>0</v>
      </c>
      <c r="U516" s="43">
        <f t="shared" ref="U516:U519" si="485">SUM(I516:T516)</f>
        <v>0</v>
      </c>
      <c r="V516" s="112">
        <f t="shared" si="436"/>
        <v>0</v>
      </c>
      <c r="W516" s="10"/>
    </row>
    <row r="517" spans="2:23" ht="17.100000000000001" customHeight="1" x14ac:dyDescent="0.2">
      <c r="B517" s="156">
        <f>COUNTA(C$19:C517)</f>
        <v>60</v>
      </c>
      <c r="C517" s="158"/>
      <c r="D517" s="158"/>
      <c r="E517" s="119" t="s">
        <v>142</v>
      </c>
      <c r="F517" s="120"/>
      <c r="G517" s="28">
        <v>10</v>
      </c>
      <c r="H517" s="29" t="s">
        <v>32</v>
      </c>
      <c r="I517" s="44">
        <v>8</v>
      </c>
      <c r="J517" s="45">
        <v>8</v>
      </c>
      <c r="K517" s="45">
        <v>7</v>
      </c>
      <c r="L517" s="45">
        <v>8</v>
      </c>
      <c r="M517" s="45">
        <v>9</v>
      </c>
      <c r="N517" s="45">
        <v>9</v>
      </c>
      <c r="O517" s="45">
        <v>8</v>
      </c>
      <c r="P517" s="45">
        <v>7</v>
      </c>
      <c r="Q517" s="45">
        <v>7</v>
      </c>
      <c r="R517" s="45">
        <v>9</v>
      </c>
      <c r="S517" s="45">
        <v>7</v>
      </c>
      <c r="T517" s="46">
        <v>7</v>
      </c>
      <c r="U517" s="47">
        <f t="shared" si="485"/>
        <v>94</v>
      </c>
      <c r="V517" s="112">
        <f t="shared" si="436"/>
        <v>78</v>
      </c>
      <c r="W517" s="10"/>
    </row>
    <row r="518" spans="2:23" ht="17.100000000000001" customHeight="1" x14ac:dyDescent="0.2">
      <c r="B518" s="156">
        <f>COUNTA(C$19:C518)</f>
        <v>60</v>
      </c>
      <c r="C518" s="158"/>
      <c r="D518" s="158"/>
      <c r="E518" s="121" t="s">
        <v>37</v>
      </c>
      <c r="F518" s="89" t="s">
        <v>38</v>
      </c>
      <c r="G518" s="54"/>
      <c r="H518" s="29" t="s">
        <v>26</v>
      </c>
      <c r="I518" s="98">
        <f>ROUNDDOWN(IF(I517&gt;120,IF(I517&gt;300,120*$G518+180*$G519+(I517-300)*$G520,120*$G518+(I517-120)*$G519),I517*$G518),2)</f>
        <v>0</v>
      </c>
      <c r="J518" s="40">
        <f>ROUNDDOWN(IF(J517&gt;120,IF(J517&gt;300,120*$G518+180*$G519+(J517-300)*$G520,120*$G518+(J517-120)*$G519),J517*$G518),2)</f>
        <v>0</v>
      </c>
      <c r="K518" s="40">
        <f>ROUNDDOWN(IF(K517&gt;120,IF(K517&gt;300,120*$G518+180*$G519+(K517-300)*$G520,120*$G518+(K517-120)*$G519),K517*$G518),2)</f>
        <v>0</v>
      </c>
      <c r="L518" s="40">
        <f t="shared" ref="L518:T518" si="486">ROUNDDOWN(IF(L517&gt;120,IF(L517&gt;300,120*$G518+180*$G519+(L517-300)*$G520,120*$G518+(L517-120)*$G519),L517*$G518),2)</f>
        <v>0</v>
      </c>
      <c r="M518" s="40">
        <f t="shared" si="486"/>
        <v>0</v>
      </c>
      <c r="N518" s="40">
        <f t="shared" si="486"/>
        <v>0</v>
      </c>
      <c r="O518" s="40">
        <f t="shared" si="486"/>
        <v>0</v>
      </c>
      <c r="P518" s="40">
        <f t="shared" si="486"/>
        <v>0</v>
      </c>
      <c r="Q518" s="40">
        <f t="shared" si="486"/>
        <v>0</v>
      </c>
      <c r="R518" s="40">
        <f t="shared" si="486"/>
        <v>0</v>
      </c>
      <c r="S518" s="40">
        <f t="shared" si="486"/>
        <v>0</v>
      </c>
      <c r="T518" s="99">
        <f t="shared" si="486"/>
        <v>0</v>
      </c>
      <c r="U518" s="32">
        <f>SUM(I518:T518)</f>
        <v>0</v>
      </c>
      <c r="V518" s="112">
        <f t="shared" si="436"/>
        <v>0</v>
      </c>
      <c r="W518" s="10"/>
    </row>
    <row r="519" spans="2:23" ht="17.100000000000001" customHeight="1" x14ac:dyDescent="0.2">
      <c r="B519" s="156">
        <f>COUNTA(C$19:C519)</f>
        <v>60</v>
      </c>
      <c r="C519" s="158"/>
      <c r="D519" s="158"/>
      <c r="E519" s="121"/>
      <c r="F519" s="90" t="s">
        <v>39</v>
      </c>
      <c r="G519" s="51"/>
      <c r="H519" s="55" t="s">
        <v>20</v>
      </c>
      <c r="I519" s="44">
        <f>INT(SUM(I516,I518))</f>
        <v>0</v>
      </c>
      <c r="J519" s="56">
        <f>INT(SUM(J516,J518))</f>
        <v>0</v>
      </c>
      <c r="K519" s="56">
        <f t="shared" ref="K519:T519" si="487">INT(SUM(K516,K518))</f>
        <v>0</v>
      </c>
      <c r="L519" s="56">
        <f t="shared" si="487"/>
        <v>0</v>
      </c>
      <c r="M519" s="56">
        <f t="shared" si="487"/>
        <v>0</v>
      </c>
      <c r="N519" s="56">
        <f t="shared" si="487"/>
        <v>0</v>
      </c>
      <c r="O519" s="56">
        <f t="shared" si="487"/>
        <v>0</v>
      </c>
      <c r="P519" s="56">
        <f t="shared" si="487"/>
        <v>0</v>
      </c>
      <c r="Q519" s="56">
        <f t="shared" si="487"/>
        <v>0</v>
      </c>
      <c r="R519" s="56">
        <f t="shared" si="487"/>
        <v>0</v>
      </c>
      <c r="S519" s="56">
        <f t="shared" si="487"/>
        <v>0</v>
      </c>
      <c r="T519" s="100">
        <f t="shared" si="487"/>
        <v>0</v>
      </c>
      <c r="U519" s="57">
        <f t="shared" si="485"/>
        <v>0</v>
      </c>
      <c r="V519" s="112">
        <f t="shared" si="436"/>
        <v>0</v>
      </c>
      <c r="W519" s="10"/>
    </row>
    <row r="520" spans="2:23" ht="17.100000000000001" customHeight="1" x14ac:dyDescent="0.2">
      <c r="B520" s="152">
        <f>COUNTA(C$19:C520)</f>
        <v>60</v>
      </c>
      <c r="C520" s="159"/>
      <c r="D520" s="159"/>
      <c r="E520" s="122"/>
      <c r="F520" s="91" t="s">
        <v>40</v>
      </c>
      <c r="G520" s="52"/>
      <c r="H520" s="58"/>
      <c r="I520" s="101"/>
      <c r="J520" s="59"/>
      <c r="K520" s="59"/>
      <c r="L520" s="59"/>
      <c r="M520" s="59"/>
      <c r="N520" s="59"/>
      <c r="O520" s="59"/>
      <c r="P520" s="59"/>
      <c r="Q520" s="59"/>
      <c r="R520" s="59"/>
      <c r="S520" s="59"/>
      <c r="T520" s="102"/>
      <c r="U520" s="60"/>
      <c r="V520" s="112">
        <f t="shared" si="436"/>
        <v>0</v>
      </c>
      <c r="W520" s="10"/>
    </row>
    <row r="521" spans="2:23" ht="17.100000000000001" customHeight="1" x14ac:dyDescent="0.2">
      <c r="B521" s="151">
        <f>COUNTA(C$19:C521)</f>
        <v>61</v>
      </c>
      <c r="C521" s="157" t="s">
        <v>138</v>
      </c>
      <c r="D521" s="157" t="s">
        <v>35</v>
      </c>
      <c r="E521" s="117" t="s">
        <v>41</v>
      </c>
      <c r="F521" s="118"/>
      <c r="G521" s="53"/>
      <c r="H521" s="35" t="s">
        <v>19</v>
      </c>
      <c r="I521" s="36">
        <f>$G521</f>
        <v>0</v>
      </c>
      <c r="J521" s="37">
        <f>$G521</f>
        <v>0</v>
      </c>
      <c r="K521" s="37">
        <f t="shared" ref="K521:T521" si="488">$G521</f>
        <v>0</v>
      </c>
      <c r="L521" s="37">
        <f t="shared" si="488"/>
        <v>0</v>
      </c>
      <c r="M521" s="37">
        <f t="shared" si="488"/>
        <v>0</v>
      </c>
      <c r="N521" s="37">
        <f t="shared" si="488"/>
        <v>0</v>
      </c>
      <c r="O521" s="37">
        <f t="shared" si="488"/>
        <v>0</v>
      </c>
      <c r="P521" s="37">
        <f t="shared" si="488"/>
        <v>0</v>
      </c>
      <c r="Q521" s="37">
        <f t="shared" si="488"/>
        <v>0</v>
      </c>
      <c r="R521" s="37">
        <f t="shared" si="488"/>
        <v>0</v>
      </c>
      <c r="S521" s="37">
        <f t="shared" si="488"/>
        <v>0</v>
      </c>
      <c r="T521" s="38">
        <f t="shared" si="488"/>
        <v>0</v>
      </c>
      <c r="U521" s="43">
        <f t="shared" ref="U521:U524" si="489">SUM(I521:T521)</f>
        <v>0</v>
      </c>
      <c r="V521" s="112">
        <f t="shared" si="436"/>
        <v>0</v>
      </c>
      <c r="W521" s="10"/>
    </row>
    <row r="522" spans="2:23" ht="17.100000000000001" customHeight="1" x14ac:dyDescent="0.2">
      <c r="B522" s="156">
        <f>COUNTA(C$19:C522)</f>
        <v>61</v>
      </c>
      <c r="C522" s="158"/>
      <c r="D522" s="158"/>
      <c r="E522" s="119" t="s">
        <v>142</v>
      </c>
      <c r="F522" s="120"/>
      <c r="G522" s="28">
        <v>20</v>
      </c>
      <c r="H522" s="29" t="s">
        <v>32</v>
      </c>
      <c r="I522" s="44">
        <v>231</v>
      </c>
      <c r="J522" s="45">
        <v>189</v>
      </c>
      <c r="K522" s="45">
        <v>40</v>
      </c>
      <c r="L522" s="45">
        <v>31</v>
      </c>
      <c r="M522" s="45">
        <v>21</v>
      </c>
      <c r="N522" s="45">
        <v>15</v>
      </c>
      <c r="O522" s="45">
        <v>20</v>
      </c>
      <c r="P522" s="45">
        <v>209</v>
      </c>
      <c r="Q522" s="45">
        <v>209</v>
      </c>
      <c r="R522" s="45">
        <v>258</v>
      </c>
      <c r="S522" s="45">
        <v>216</v>
      </c>
      <c r="T522" s="46">
        <v>219</v>
      </c>
      <c r="U522" s="47">
        <f t="shared" si="489"/>
        <v>1658</v>
      </c>
      <c r="V522" s="112">
        <f t="shared" si="436"/>
        <v>1238</v>
      </c>
      <c r="W522" s="10"/>
    </row>
    <row r="523" spans="2:23" ht="17.100000000000001" customHeight="1" x14ac:dyDescent="0.2">
      <c r="B523" s="156">
        <f>COUNTA(C$19:C523)</f>
        <v>61</v>
      </c>
      <c r="C523" s="158"/>
      <c r="D523" s="158"/>
      <c r="E523" s="121" t="s">
        <v>37</v>
      </c>
      <c r="F523" s="89" t="s">
        <v>38</v>
      </c>
      <c r="G523" s="54"/>
      <c r="H523" s="29" t="s">
        <v>26</v>
      </c>
      <c r="I523" s="98">
        <f>ROUNDDOWN(IF(I522&gt;120,IF(I522&gt;300,120*$G523+180*$G524+(I522-300)*$G525,120*$G523+(I522-120)*$G524),I522*$G523),2)</f>
        <v>0</v>
      </c>
      <c r="J523" s="40">
        <f>ROUNDDOWN(IF(J522&gt;120,IF(J522&gt;300,120*$G523+180*$G524+(J522-300)*$G525,120*$G523+(J522-120)*$G524),J522*$G523),2)</f>
        <v>0</v>
      </c>
      <c r="K523" s="40">
        <f>ROUNDDOWN(IF(K522&gt;120,IF(K522&gt;300,120*$G523+180*$G524+(K522-300)*$G525,120*$G523+(K522-120)*$G524),K522*$G523),2)</f>
        <v>0</v>
      </c>
      <c r="L523" s="40">
        <f t="shared" ref="L523:T523" si="490">ROUNDDOWN(IF(L522&gt;120,IF(L522&gt;300,120*$G523+180*$G524+(L522-300)*$G525,120*$G523+(L522-120)*$G524),L522*$G523),2)</f>
        <v>0</v>
      </c>
      <c r="M523" s="40">
        <f t="shared" si="490"/>
        <v>0</v>
      </c>
      <c r="N523" s="40">
        <f t="shared" si="490"/>
        <v>0</v>
      </c>
      <c r="O523" s="40">
        <f t="shared" si="490"/>
        <v>0</v>
      </c>
      <c r="P523" s="40">
        <f t="shared" si="490"/>
        <v>0</v>
      </c>
      <c r="Q523" s="40">
        <f t="shared" si="490"/>
        <v>0</v>
      </c>
      <c r="R523" s="40">
        <f t="shared" si="490"/>
        <v>0</v>
      </c>
      <c r="S523" s="40">
        <f t="shared" si="490"/>
        <v>0</v>
      </c>
      <c r="T523" s="99">
        <f t="shared" si="490"/>
        <v>0</v>
      </c>
      <c r="U523" s="32">
        <f>SUM(I523:T523)</f>
        <v>0</v>
      </c>
      <c r="V523" s="112">
        <f t="shared" si="436"/>
        <v>0</v>
      </c>
      <c r="W523" s="10"/>
    </row>
    <row r="524" spans="2:23" ht="17.100000000000001" customHeight="1" x14ac:dyDescent="0.2">
      <c r="B524" s="156">
        <f>COUNTA(C$19:C524)</f>
        <v>61</v>
      </c>
      <c r="C524" s="158"/>
      <c r="D524" s="158"/>
      <c r="E524" s="121"/>
      <c r="F524" s="90" t="s">
        <v>39</v>
      </c>
      <c r="G524" s="51"/>
      <c r="H524" s="55" t="s">
        <v>20</v>
      </c>
      <c r="I524" s="44">
        <f>INT(SUM(I521,I523))</f>
        <v>0</v>
      </c>
      <c r="J524" s="56">
        <f>INT(SUM(J521,J523))</f>
        <v>0</v>
      </c>
      <c r="K524" s="56">
        <f t="shared" ref="K524:T524" si="491">INT(SUM(K521,K523))</f>
        <v>0</v>
      </c>
      <c r="L524" s="56">
        <f t="shared" si="491"/>
        <v>0</v>
      </c>
      <c r="M524" s="56">
        <f t="shared" si="491"/>
        <v>0</v>
      </c>
      <c r="N524" s="56">
        <f t="shared" si="491"/>
        <v>0</v>
      </c>
      <c r="O524" s="56">
        <f t="shared" si="491"/>
        <v>0</v>
      </c>
      <c r="P524" s="56">
        <f t="shared" si="491"/>
        <v>0</v>
      </c>
      <c r="Q524" s="56">
        <f t="shared" si="491"/>
        <v>0</v>
      </c>
      <c r="R524" s="56">
        <f t="shared" si="491"/>
        <v>0</v>
      </c>
      <c r="S524" s="56">
        <f t="shared" si="491"/>
        <v>0</v>
      </c>
      <c r="T524" s="100">
        <f t="shared" si="491"/>
        <v>0</v>
      </c>
      <c r="U524" s="57">
        <f t="shared" si="489"/>
        <v>0</v>
      </c>
      <c r="V524" s="112">
        <f t="shared" si="436"/>
        <v>0</v>
      </c>
      <c r="W524" s="10"/>
    </row>
    <row r="525" spans="2:23" ht="17.100000000000001" customHeight="1" x14ac:dyDescent="0.2">
      <c r="B525" s="152">
        <f>COUNTA(C$19:C525)</f>
        <v>61</v>
      </c>
      <c r="C525" s="159"/>
      <c r="D525" s="159"/>
      <c r="E525" s="122"/>
      <c r="F525" s="91" t="s">
        <v>40</v>
      </c>
      <c r="G525" s="52"/>
      <c r="H525" s="58"/>
      <c r="I525" s="101"/>
      <c r="J525" s="59"/>
      <c r="K525" s="59"/>
      <c r="L525" s="59"/>
      <c r="M525" s="59"/>
      <c r="N525" s="59"/>
      <c r="O525" s="59"/>
      <c r="P525" s="59"/>
      <c r="Q525" s="59"/>
      <c r="R525" s="59"/>
      <c r="S525" s="59"/>
      <c r="T525" s="102"/>
      <c r="U525" s="60"/>
      <c r="V525" s="112">
        <f t="shared" si="436"/>
        <v>0</v>
      </c>
      <c r="W525" s="10"/>
    </row>
    <row r="526" spans="2:23" ht="17.100000000000001" customHeight="1" x14ac:dyDescent="0.2">
      <c r="B526" s="151">
        <f>COUNTA(C$19:C526)</f>
        <v>62</v>
      </c>
      <c r="C526" s="157" t="s">
        <v>91</v>
      </c>
      <c r="D526" s="157" t="s">
        <v>35</v>
      </c>
      <c r="E526" s="117" t="s">
        <v>41</v>
      </c>
      <c r="F526" s="118"/>
      <c r="G526" s="53"/>
      <c r="H526" s="35" t="s">
        <v>19</v>
      </c>
      <c r="I526" s="36">
        <f>$G526</f>
        <v>0</v>
      </c>
      <c r="J526" s="37">
        <f>$G526</f>
        <v>0</v>
      </c>
      <c r="K526" s="37">
        <f t="shared" ref="K526:T526" si="492">$G526</f>
        <v>0</v>
      </c>
      <c r="L526" s="37">
        <f t="shared" si="492"/>
        <v>0</v>
      </c>
      <c r="M526" s="37">
        <f t="shared" si="492"/>
        <v>0</v>
      </c>
      <c r="N526" s="37">
        <f t="shared" si="492"/>
        <v>0</v>
      </c>
      <c r="O526" s="37">
        <f t="shared" si="492"/>
        <v>0</v>
      </c>
      <c r="P526" s="37">
        <f t="shared" si="492"/>
        <v>0</v>
      </c>
      <c r="Q526" s="37">
        <f t="shared" si="492"/>
        <v>0</v>
      </c>
      <c r="R526" s="37">
        <f t="shared" si="492"/>
        <v>0</v>
      </c>
      <c r="S526" s="37">
        <f t="shared" si="492"/>
        <v>0</v>
      </c>
      <c r="T526" s="38">
        <f t="shared" si="492"/>
        <v>0</v>
      </c>
      <c r="U526" s="43">
        <f t="shared" ref="U526:U529" si="493">SUM(I526:T526)</f>
        <v>0</v>
      </c>
      <c r="V526" s="112">
        <f t="shared" si="436"/>
        <v>0</v>
      </c>
      <c r="W526" s="10"/>
    </row>
    <row r="527" spans="2:23" ht="17.100000000000001" customHeight="1" x14ac:dyDescent="0.2">
      <c r="B527" s="156">
        <f>COUNTA(C$19:C527)</f>
        <v>62</v>
      </c>
      <c r="C527" s="158"/>
      <c r="D527" s="158"/>
      <c r="E527" s="119" t="s">
        <v>142</v>
      </c>
      <c r="F527" s="120"/>
      <c r="G527" s="28">
        <v>20</v>
      </c>
      <c r="H527" s="29" t="s">
        <v>32</v>
      </c>
      <c r="I527" s="44">
        <v>20</v>
      </c>
      <c r="J527" s="45">
        <v>20</v>
      </c>
      <c r="K527" s="45">
        <v>26</v>
      </c>
      <c r="L527" s="45">
        <v>26</v>
      </c>
      <c r="M527" s="45">
        <v>29</v>
      </c>
      <c r="N527" s="45">
        <v>34</v>
      </c>
      <c r="O527" s="45">
        <v>26</v>
      </c>
      <c r="P527" s="45">
        <v>18</v>
      </c>
      <c r="Q527" s="45">
        <v>15</v>
      </c>
      <c r="R527" s="45">
        <v>18</v>
      </c>
      <c r="S527" s="45">
        <v>19</v>
      </c>
      <c r="T527" s="46">
        <v>15</v>
      </c>
      <c r="U527" s="47">
        <f t="shared" si="493"/>
        <v>266</v>
      </c>
      <c r="V527" s="112">
        <f t="shared" si="436"/>
        <v>226</v>
      </c>
      <c r="W527" s="10"/>
    </row>
    <row r="528" spans="2:23" ht="17.100000000000001" customHeight="1" x14ac:dyDescent="0.2">
      <c r="B528" s="156">
        <f>COUNTA(C$19:C528)</f>
        <v>62</v>
      </c>
      <c r="C528" s="158"/>
      <c r="D528" s="158"/>
      <c r="E528" s="121" t="s">
        <v>37</v>
      </c>
      <c r="F528" s="89" t="s">
        <v>38</v>
      </c>
      <c r="G528" s="54"/>
      <c r="H528" s="29" t="s">
        <v>26</v>
      </c>
      <c r="I528" s="98">
        <f>ROUNDDOWN(IF(I527&gt;120,IF(I527&gt;300,120*$G528+180*$G529+(I527-300)*$G530,120*$G528+(I527-120)*$G529),I527*$G528),2)</f>
        <v>0</v>
      </c>
      <c r="J528" s="40">
        <f>ROUNDDOWN(IF(J527&gt;120,IF(J527&gt;300,120*$G528+180*$G529+(J527-300)*$G530,120*$G528+(J527-120)*$G529),J527*$G528),2)</f>
        <v>0</v>
      </c>
      <c r="K528" s="40">
        <f>ROUNDDOWN(IF(K527&gt;120,IF(K527&gt;300,120*$G528+180*$G529+(K527-300)*$G530,120*$G528+(K527-120)*$G529),K527*$G528),2)</f>
        <v>0</v>
      </c>
      <c r="L528" s="40">
        <f t="shared" ref="L528:T528" si="494">ROUNDDOWN(IF(L527&gt;120,IF(L527&gt;300,120*$G528+180*$G529+(L527-300)*$G530,120*$G528+(L527-120)*$G529),L527*$G528),2)</f>
        <v>0</v>
      </c>
      <c r="M528" s="40">
        <f t="shared" si="494"/>
        <v>0</v>
      </c>
      <c r="N528" s="40">
        <f t="shared" si="494"/>
        <v>0</v>
      </c>
      <c r="O528" s="40">
        <f t="shared" si="494"/>
        <v>0</v>
      </c>
      <c r="P528" s="40">
        <f t="shared" si="494"/>
        <v>0</v>
      </c>
      <c r="Q528" s="40">
        <f t="shared" si="494"/>
        <v>0</v>
      </c>
      <c r="R528" s="40">
        <f t="shared" si="494"/>
        <v>0</v>
      </c>
      <c r="S528" s="40">
        <f t="shared" si="494"/>
        <v>0</v>
      </c>
      <c r="T528" s="99">
        <f t="shared" si="494"/>
        <v>0</v>
      </c>
      <c r="U528" s="32">
        <f>SUM(I528:T528)</f>
        <v>0</v>
      </c>
      <c r="V528" s="112">
        <f t="shared" si="436"/>
        <v>0</v>
      </c>
      <c r="W528" s="10"/>
    </row>
    <row r="529" spans="2:23" ht="17.100000000000001" customHeight="1" x14ac:dyDescent="0.2">
      <c r="B529" s="156">
        <f>COUNTA(C$19:C529)</f>
        <v>62</v>
      </c>
      <c r="C529" s="158"/>
      <c r="D529" s="158"/>
      <c r="E529" s="121"/>
      <c r="F529" s="90" t="s">
        <v>39</v>
      </c>
      <c r="G529" s="51"/>
      <c r="H529" s="55" t="s">
        <v>20</v>
      </c>
      <c r="I529" s="44">
        <f>INT(SUM(I526,I528))</f>
        <v>0</v>
      </c>
      <c r="J529" s="56">
        <f>INT(SUM(J526,J528))</f>
        <v>0</v>
      </c>
      <c r="K529" s="56">
        <f t="shared" ref="K529:T529" si="495">INT(SUM(K526,K528))</f>
        <v>0</v>
      </c>
      <c r="L529" s="56">
        <f t="shared" si="495"/>
        <v>0</v>
      </c>
      <c r="M529" s="56">
        <f t="shared" si="495"/>
        <v>0</v>
      </c>
      <c r="N529" s="56">
        <f t="shared" si="495"/>
        <v>0</v>
      </c>
      <c r="O529" s="56">
        <f t="shared" si="495"/>
        <v>0</v>
      </c>
      <c r="P529" s="56">
        <f t="shared" si="495"/>
        <v>0</v>
      </c>
      <c r="Q529" s="56">
        <f t="shared" si="495"/>
        <v>0</v>
      </c>
      <c r="R529" s="56">
        <f t="shared" si="495"/>
        <v>0</v>
      </c>
      <c r="S529" s="56">
        <f t="shared" si="495"/>
        <v>0</v>
      </c>
      <c r="T529" s="100">
        <f t="shared" si="495"/>
        <v>0</v>
      </c>
      <c r="U529" s="57">
        <f t="shared" si="493"/>
        <v>0</v>
      </c>
      <c r="V529" s="112">
        <f t="shared" si="436"/>
        <v>0</v>
      </c>
      <c r="W529" s="10"/>
    </row>
    <row r="530" spans="2:23" ht="17.100000000000001" customHeight="1" x14ac:dyDescent="0.2">
      <c r="B530" s="152">
        <f>COUNTA(C$19:C530)</f>
        <v>62</v>
      </c>
      <c r="C530" s="159"/>
      <c r="D530" s="159"/>
      <c r="E530" s="122"/>
      <c r="F530" s="91" t="s">
        <v>40</v>
      </c>
      <c r="G530" s="52"/>
      <c r="H530" s="58"/>
      <c r="I530" s="101"/>
      <c r="J530" s="59"/>
      <c r="K530" s="59"/>
      <c r="L530" s="59"/>
      <c r="M530" s="59"/>
      <c r="N530" s="59"/>
      <c r="O530" s="59"/>
      <c r="P530" s="59"/>
      <c r="Q530" s="59"/>
      <c r="R530" s="59"/>
      <c r="S530" s="59"/>
      <c r="T530" s="102"/>
      <c r="U530" s="60"/>
      <c r="V530" s="112">
        <f t="shared" si="436"/>
        <v>0</v>
      </c>
      <c r="W530" s="10"/>
    </row>
    <row r="531" spans="2:23" ht="17.100000000000001" customHeight="1" x14ac:dyDescent="0.2">
      <c r="B531" s="151">
        <f>COUNTA(C$19:C531)</f>
        <v>63</v>
      </c>
      <c r="C531" s="157" t="s">
        <v>92</v>
      </c>
      <c r="D531" s="157" t="s">
        <v>35</v>
      </c>
      <c r="E531" s="117" t="s">
        <v>41</v>
      </c>
      <c r="F531" s="118"/>
      <c r="G531" s="53"/>
      <c r="H531" s="35" t="s">
        <v>19</v>
      </c>
      <c r="I531" s="36">
        <f>$G531</f>
        <v>0</v>
      </c>
      <c r="J531" s="37">
        <f>$G531</f>
        <v>0</v>
      </c>
      <c r="K531" s="37">
        <f t="shared" ref="K531:T531" si="496">$G531</f>
        <v>0</v>
      </c>
      <c r="L531" s="37">
        <f t="shared" si="496"/>
        <v>0</v>
      </c>
      <c r="M531" s="37">
        <f t="shared" si="496"/>
        <v>0</v>
      </c>
      <c r="N531" s="37">
        <f t="shared" si="496"/>
        <v>0</v>
      </c>
      <c r="O531" s="37">
        <f t="shared" si="496"/>
        <v>0</v>
      </c>
      <c r="P531" s="37">
        <f t="shared" si="496"/>
        <v>0</v>
      </c>
      <c r="Q531" s="37">
        <f t="shared" si="496"/>
        <v>0</v>
      </c>
      <c r="R531" s="37">
        <f t="shared" si="496"/>
        <v>0</v>
      </c>
      <c r="S531" s="37">
        <f t="shared" si="496"/>
        <v>0</v>
      </c>
      <c r="T531" s="38">
        <f t="shared" si="496"/>
        <v>0</v>
      </c>
      <c r="U531" s="43">
        <f t="shared" ref="U531:U532" si="497">SUM(I531:T531)</f>
        <v>0</v>
      </c>
      <c r="V531" s="112">
        <f t="shared" si="436"/>
        <v>0</v>
      </c>
      <c r="W531" s="10"/>
    </row>
    <row r="532" spans="2:23" ht="17.100000000000001" customHeight="1" x14ac:dyDescent="0.2">
      <c r="B532" s="156">
        <f>COUNTA(C$19:C532)</f>
        <v>63</v>
      </c>
      <c r="C532" s="158"/>
      <c r="D532" s="158"/>
      <c r="E532" s="119" t="s">
        <v>142</v>
      </c>
      <c r="F532" s="120"/>
      <c r="G532" s="28">
        <v>15</v>
      </c>
      <c r="H532" s="29" t="s">
        <v>32</v>
      </c>
      <c r="I532" s="44">
        <v>17</v>
      </c>
      <c r="J532" s="45">
        <v>19</v>
      </c>
      <c r="K532" s="45">
        <v>24</v>
      </c>
      <c r="L532" s="45">
        <v>25</v>
      </c>
      <c r="M532" s="45">
        <v>32</v>
      </c>
      <c r="N532" s="45">
        <v>39</v>
      </c>
      <c r="O532" s="45">
        <v>24</v>
      </c>
      <c r="P532" s="45">
        <v>15</v>
      </c>
      <c r="Q532" s="45">
        <v>14</v>
      </c>
      <c r="R532" s="45">
        <v>18</v>
      </c>
      <c r="S532" s="45">
        <v>17</v>
      </c>
      <c r="T532" s="46">
        <v>14</v>
      </c>
      <c r="U532" s="47">
        <f t="shared" si="497"/>
        <v>258</v>
      </c>
      <c r="V532" s="112">
        <f t="shared" ref="V532:V595" si="498">SUM(K532:T532)</f>
        <v>222</v>
      </c>
      <c r="W532" s="10"/>
    </row>
    <row r="533" spans="2:23" ht="17.100000000000001" customHeight="1" x14ac:dyDescent="0.2">
      <c r="B533" s="156">
        <f>COUNTA(C$19:C533)</f>
        <v>63</v>
      </c>
      <c r="C533" s="158"/>
      <c r="D533" s="158"/>
      <c r="E533" s="121" t="s">
        <v>37</v>
      </c>
      <c r="F533" s="89" t="s">
        <v>38</v>
      </c>
      <c r="G533" s="54"/>
      <c r="H533" s="29" t="s">
        <v>26</v>
      </c>
      <c r="I533" s="98">
        <f>ROUNDDOWN(IF(I532&gt;120,IF(I532&gt;300,120*$G533+180*$G534+(I532-300)*$G535,120*$G533+(I532-120)*$G534),I532*$G533),2)</f>
        <v>0</v>
      </c>
      <c r="J533" s="40">
        <f>ROUNDDOWN(IF(J532&gt;120,IF(J532&gt;300,120*$G533+180*$G534+(J532-300)*$G535,120*$G533+(J532-120)*$G534),J532*$G533),2)</f>
        <v>0</v>
      </c>
      <c r="K533" s="40">
        <f>ROUNDDOWN(IF(K532&gt;120,IF(K532&gt;300,120*$G533+180*$G534+(K532-300)*$G535,120*$G533+(K532-120)*$G534),K532*$G533),2)</f>
        <v>0</v>
      </c>
      <c r="L533" s="40">
        <f t="shared" ref="L533:T533" si="499">ROUNDDOWN(IF(L532&gt;120,IF(L532&gt;300,120*$G533+180*$G534+(L532-300)*$G535,120*$G533+(L532-120)*$G534),L532*$G533),2)</f>
        <v>0</v>
      </c>
      <c r="M533" s="40">
        <f t="shared" si="499"/>
        <v>0</v>
      </c>
      <c r="N533" s="40">
        <f t="shared" si="499"/>
        <v>0</v>
      </c>
      <c r="O533" s="40">
        <f t="shared" si="499"/>
        <v>0</v>
      </c>
      <c r="P533" s="40">
        <f t="shared" si="499"/>
        <v>0</v>
      </c>
      <c r="Q533" s="40">
        <f t="shared" si="499"/>
        <v>0</v>
      </c>
      <c r="R533" s="40">
        <f t="shared" si="499"/>
        <v>0</v>
      </c>
      <c r="S533" s="40">
        <f t="shared" si="499"/>
        <v>0</v>
      </c>
      <c r="T533" s="99">
        <f t="shared" si="499"/>
        <v>0</v>
      </c>
      <c r="U533" s="32">
        <f>SUM(I533:T533)</f>
        <v>0</v>
      </c>
      <c r="V533" s="112">
        <f t="shared" si="498"/>
        <v>0</v>
      </c>
      <c r="W533" s="10"/>
    </row>
    <row r="534" spans="2:23" ht="17.100000000000001" customHeight="1" x14ac:dyDescent="0.2">
      <c r="B534" s="156">
        <f>COUNTA(C$19:C534)</f>
        <v>63</v>
      </c>
      <c r="C534" s="158"/>
      <c r="D534" s="158"/>
      <c r="E534" s="121"/>
      <c r="F534" s="90" t="s">
        <v>39</v>
      </c>
      <c r="G534" s="51"/>
      <c r="H534" s="55" t="s">
        <v>20</v>
      </c>
      <c r="I534" s="44">
        <f>INT(SUM(I531,I533))</f>
        <v>0</v>
      </c>
      <c r="J534" s="56">
        <f>INT(SUM(J531,J533))</f>
        <v>0</v>
      </c>
      <c r="K534" s="56">
        <f t="shared" ref="K534:T534" si="500">INT(SUM(K531,K533))</f>
        <v>0</v>
      </c>
      <c r="L534" s="56">
        <f t="shared" si="500"/>
        <v>0</v>
      </c>
      <c r="M534" s="56">
        <f t="shared" si="500"/>
        <v>0</v>
      </c>
      <c r="N534" s="56">
        <f t="shared" si="500"/>
        <v>0</v>
      </c>
      <c r="O534" s="56">
        <f t="shared" si="500"/>
        <v>0</v>
      </c>
      <c r="P534" s="56">
        <f t="shared" si="500"/>
        <v>0</v>
      </c>
      <c r="Q534" s="56">
        <f t="shared" si="500"/>
        <v>0</v>
      </c>
      <c r="R534" s="56">
        <f t="shared" si="500"/>
        <v>0</v>
      </c>
      <c r="S534" s="56">
        <f t="shared" si="500"/>
        <v>0</v>
      </c>
      <c r="T534" s="100">
        <f t="shared" si="500"/>
        <v>0</v>
      </c>
      <c r="U534" s="57">
        <f t="shared" ref="U534" si="501">SUM(I534:T534)</f>
        <v>0</v>
      </c>
      <c r="V534" s="112">
        <f t="shared" si="498"/>
        <v>0</v>
      </c>
      <c r="W534" s="10"/>
    </row>
    <row r="535" spans="2:23" ht="17.100000000000001" customHeight="1" x14ac:dyDescent="0.2">
      <c r="B535" s="152">
        <f>COUNTA(C$19:C535)</f>
        <v>63</v>
      </c>
      <c r="C535" s="159"/>
      <c r="D535" s="159"/>
      <c r="E535" s="122"/>
      <c r="F535" s="91" t="s">
        <v>40</v>
      </c>
      <c r="G535" s="52"/>
      <c r="H535" s="58"/>
      <c r="I535" s="101"/>
      <c r="J535" s="59"/>
      <c r="K535" s="59"/>
      <c r="L535" s="59"/>
      <c r="M535" s="59"/>
      <c r="N535" s="59"/>
      <c r="O535" s="59"/>
      <c r="P535" s="59"/>
      <c r="Q535" s="59"/>
      <c r="R535" s="59"/>
      <c r="S535" s="59"/>
      <c r="T535" s="102"/>
      <c r="U535" s="60"/>
      <c r="V535" s="112">
        <f t="shared" si="498"/>
        <v>0</v>
      </c>
      <c r="W535" s="10"/>
    </row>
    <row r="536" spans="2:23" ht="17.100000000000001" customHeight="1" x14ac:dyDescent="0.2">
      <c r="B536" s="151">
        <f>COUNTA(C$19:C536)</f>
        <v>64</v>
      </c>
      <c r="C536" s="157" t="s">
        <v>93</v>
      </c>
      <c r="D536" s="157" t="s">
        <v>35</v>
      </c>
      <c r="E536" s="117" t="s">
        <v>41</v>
      </c>
      <c r="F536" s="118"/>
      <c r="G536" s="53"/>
      <c r="H536" s="35" t="s">
        <v>19</v>
      </c>
      <c r="I536" s="36">
        <f>$G536</f>
        <v>0</v>
      </c>
      <c r="J536" s="37">
        <f>$G536</f>
        <v>0</v>
      </c>
      <c r="K536" s="37">
        <f t="shared" ref="K536:T536" si="502">$G536</f>
        <v>0</v>
      </c>
      <c r="L536" s="37">
        <f t="shared" si="502"/>
        <v>0</v>
      </c>
      <c r="M536" s="37">
        <f t="shared" si="502"/>
        <v>0</v>
      </c>
      <c r="N536" s="37">
        <f t="shared" si="502"/>
        <v>0</v>
      </c>
      <c r="O536" s="37">
        <f t="shared" si="502"/>
        <v>0</v>
      </c>
      <c r="P536" s="37">
        <f t="shared" si="502"/>
        <v>0</v>
      </c>
      <c r="Q536" s="37">
        <f t="shared" si="502"/>
        <v>0</v>
      </c>
      <c r="R536" s="37">
        <f t="shared" si="502"/>
        <v>0</v>
      </c>
      <c r="S536" s="37">
        <f t="shared" si="502"/>
        <v>0</v>
      </c>
      <c r="T536" s="38">
        <f t="shared" si="502"/>
        <v>0</v>
      </c>
      <c r="U536" s="43">
        <f t="shared" ref="U536:U537" si="503">SUM(I536:T536)</f>
        <v>0</v>
      </c>
      <c r="V536" s="112">
        <f t="shared" si="498"/>
        <v>0</v>
      </c>
      <c r="W536" s="10"/>
    </row>
    <row r="537" spans="2:23" ht="17.100000000000001" customHeight="1" x14ac:dyDescent="0.2">
      <c r="B537" s="156">
        <f>COUNTA(C$19:C537)</f>
        <v>64</v>
      </c>
      <c r="C537" s="158"/>
      <c r="D537" s="158"/>
      <c r="E537" s="119" t="s">
        <v>142</v>
      </c>
      <c r="F537" s="120"/>
      <c r="G537" s="28">
        <v>30</v>
      </c>
      <c r="H537" s="29" t="s">
        <v>32</v>
      </c>
      <c r="I537" s="44">
        <v>67</v>
      </c>
      <c r="J537" s="45">
        <v>47</v>
      </c>
      <c r="K537" s="45">
        <v>54</v>
      </c>
      <c r="L537" s="45">
        <v>51</v>
      </c>
      <c r="M537" s="45">
        <v>61</v>
      </c>
      <c r="N537" s="45">
        <v>79</v>
      </c>
      <c r="O537" s="45">
        <v>53</v>
      </c>
      <c r="P537" s="45">
        <v>40</v>
      </c>
      <c r="Q537" s="45">
        <v>56</v>
      </c>
      <c r="R537" s="45">
        <v>88</v>
      </c>
      <c r="S537" s="45">
        <v>82</v>
      </c>
      <c r="T537" s="46">
        <v>61</v>
      </c>
      <c r="U537" s="47">
        <f t="shared" si="503"/>
        <v>739</v>
      </c>
      <c r="V537" s="112">
        <f t="shared" si="498"/>
        <v>625</v>
      </c>
      <c r="W537" s="10"/>
    </row>
    <row r="538" spans="2:23" ht="17.100000000000001" customHeight="1" x14ac:dyDescent="0.2">
      <c r="B538" s="156">
        <f>COUNTA(C$19:C538)</f>
        <v>64</v>
      </c>
      <c r="C538" s="158"/>
      <c r="D538" s="158"/>
      <c r="E538" s="121" t="s">
        <v>37</v>
      </c>
      <c r="F538" s="89" t="s">
        <v>38</v>
      </c>
      <c r="G538" s="54"/>
      <c r="H538" s="29" t="s">
        <v>26</v>
      </c>
      <c r="I538" s="98">
        <f>ROUNDDOWN(IF(I537&gt;120,IF(I537&gt;300,120*$G538+180*$G539+(I537-300)*$G540,120*$G538+(I537-120)*$G539),I537*$G538),2)</f>
        <v>0</v>
      </c>
      <c r="J538" s="40">
        <f>ROUNDDOWN(IF(J537&gt;120,IF(J537&gt;300,120*$G538+180*$G539+(J537-300)*$G540,120*$G538+(J537-120)*$G539),J537*$G538),2)</f>
        <v>0</v>
      </c>
      <c r="K538" s="40">
        <f>ROUNDDOWN(IF(K537&gt;120,IF(K537&gt;300,120*$G538+180*$G539+(K537-300)*$G540,120*$G538+(K537-120)*$G539),K537*$G538),2)</f>
        <v>0</v>
      </c>
      <c r="L538" s="40">
        <f t="shared" ref="L538:T538" si="504">ROUNDDOWN(IF(L537&gt;120,IF(L537&gt;300,120*$G538+180*$G539+(L537-300)*$G540,120*$G538+(L537-120)*$G539),L537*$G538),2)</f>
        <v>0</v>
      </c>
      <c r="M538" s="40">
        <f t="shared" si="504"/>
        <v>0</v>
      </c>
      <c r="N538" s="40">
        <f t="shared" si="504"/>
        <v>0</v>
      </c>
      <c r="O538" s="40">
        <f t="shared" si="504"/>
        <v>0</v>
      </c>
      <c r="P538" s="40">
        <f t="shared" si="504"/>
        <v>0</v>
      </c>
      <c r="Q538" s="40">
        <f t="shared" si="504"/>
        <v>0</v>
      </c>
      <c r="R538" s="40">
        <f t="shared" si="504"/>
        <v>0</v>
      </c>
      <c r="S538" s="40">
        <f t="shared" si="504"/>
        <v>0</v>
      </c>
      <c r="T538" s="99">
        <f t="shared" si="504"/>
        <v>0</v>
      </c>
      <c r="U538" s="32">
        <f>SUM(I538:T538)</f>
        <v>0</v>
      </c>
      <c r="V538" s="112">
        <f t="shared" si="498"/>
        <v>0</v>
      </c>
      <c r="W538" s="10"/>
    </row>
    <row r="539" spans="2:23" ht="17.100000000000001" customHeight="1" x14ac:dyDescent="0.2">
      <c r="B539" s="156">
        <f>COUNTA(C$19:C539)</f>
        <v>64</v>
      </c>
      <c r="C539" s="158"/>
      <c r="D539" s="158"/>
      <c r="E539" s="121"/>
      <c r="F539" s="90" t="s">
        <v>39</v>
      </c>
      <c r="G539" s="51"/>
      <c r="H539" s="55" t="s">
        <v>20</v>
      </c>
      <c r="I539" s="44">
        <f>INT(SUM(I536,I538))</f>
        <v>0</v>
      </c>
      <c r="J539" s="56">
        <f>INT(SUM(J536,J538))</f>
        <v>0</v>
      </c>
      <c r="K539" s="56">
        <f t="shared" ref="K539:T539" si="505">INT(SUM(K536,K538))</f>
        <v>0</v>
      </c>
      <c r="L539" s="56">
        <f t="shared" si="505"/>
        <v>0</v>
      </c>
      <c r="M539" s="56">
        <f t="shared" si="505"/>
        <v>0</v>
      </c>
      <c r="N539" s="56">
        <f t="shared" si="505"/>
        <v>0</v>
      </c>
      <c r="O539" s="56">
        <f t="shared" si="505"/>
        <v>0</v>
      </c>
      <c r="P539" s="56">
        <f t="shared" si="505"/>
        <v>0</v>
      </c>
      <c r="Q539" s="56">
        <f t="shared" si="505"/>
        <v>0</v>
      </c>
      <c r="R539" s="56">
        <f t="shared" si="505"/>
        <v>0</v>
      </c>
      <c r="S539" s="56">
        <f t="shared" si="505"/>
        <v>0</v>
      </c>
      <c r="T539" s="100">
        <f t="shared" si="505"/>
        <v>0</v>
      </c>
      <c r="U539" s="57">
        <f t="shared" ref="U539" si="506">SUM(I539:T539)</f>
        <v>0</v>
      </c>
      <c r="V539" s="112">
        <f t="shared" si="498"/>
        <v>0</v>
      </c>
      <c r="W539" s="10"/>
    </row>
    <row r="540" spans="2:23" ht="17.100000000000001" customHeight="1" x14ac:dyDescent="0.2">
      <c r="B540" s="152">
        <f>COUNTA(C$19:C540)</f>
        <v>64</v>
      </c>
      <c r="C540" s="159"/>
      <c r="D540" s="159"/>
      <c r="E540" s="122"/>
      <c r="F540" s="91" t="s">
        <v>40</v>
      </c>
      <c r="G540" s="52"/>
      <c r="H540" s="58"/>
      <c r="I540" s="101"/>
      <c r="J540" s="59"/>
      <c r="K540" s="59"/>
      <c r="L540" s="59"/>
      <c r="M540" s="59"/>
      <c r="N540" s="59"/>
      <c r="O540" s="59"/>
      <c r="P540" s="59"/>
      <c r="Q540" s="59"/>
      <c r="R540" s="59"/>
      <c r="S540" s="59"/>
      <c r="T540" s="102"/>
      <c r="U540" s="60"/>
      <c r="V540" s="112">
        <f t="shared" si="498"/>
        <v>0</v>
      </c>
      <c r="W540" s="10"/>
    </row>
    <row r="541" spans="2:23" ht="17.100000000000001" customHeight="1" x14ac:dyDescent="0.2">
      <c r="B541" s="151">
        <f>COUNTA(C$19:C541)</f>
        <v>65</v>
      </c>
      <c r="C541" s="157" t="s">
        <v>94</v>
      </c>
      <c r="D541" s="157" t="s">
        <v>35</v>
      </c>
      <c r="E541" s="117" t="s">
        <v>41</v>
      </c>
      <c r="F541" s="118"/>
      <c r="G541" s="53"/>
      <c r="H541" s="35" t="s">
        <v>19</v>
      </c>
      <c r="I541" s="36">
        <f>$G541</f>
        <v>0</v>
      </c>
      <c r="J541" s="37">
        <f>$G541</f>
        <v>0</v>
      </c>
      <c r="K541" s="37">
        <f t="shared" ref="K541:T541" si="507">$G541</f>
        <v>0</v>
      </c>
      <c r="L541" s="37">
        <f t="shared" si="507"/>
        <v>0</v>
      </c>
      <c r="M541" s="37">
        <f t="shared" si="507"/>
        <v>0</v>
      </c>
      <c r="N541" s="37">
        <f t="shared" si="507"/>
        <v>0</v>
      </c>
      <c r="O541" s="37">
        <f t="shared" si="507"/>
        <v>0</v>
      </c>
      <c r="P541" s="37">
        <f t="shared" si="507"/>
        <v>0</v>
      </c>
      <c r="Q541" s="37">
        <f t="shared" si="507"/>
        <v>0</v>
      </c>
      <c r="R541" s="37">
        <f t="shared" si="507"/>
        <v>0</v>
      </c>
      <c r="S541" s="37">
        <f t="shared" si="507"/>
        <v>0</v>
      </c>
      <c r="T541" s="38">
        <f t="shared" si="507"/>
        <v>0</v>
      </c>
      <c r="U541" s="43">
        <f t="shared" ref="U541:U542" si="508">SUM(I541:T541)</f>
        <v>0</v>
      </c>
      <c r="V541" s="112">
        <f t="shared" si="498"/>
        <v>0</v>
      </c>
      <c r="W541" s="10"/>
    </row>
    <row r="542" spans="2:23" ht="17.100000000000001" customHeight="1" x14ac:dyDescent="0.2">
      <c r="B542" s="156">
        <f>COUNTA(C$19:C542)</f>
        <v>65</v>
      </c>
      <c r="C542" s="158"/>
      <c r="D542" s="158"/>
      <c r="E542" s="119" t="s">
        <v>142</v>
      </c>
      <c r="F542" s="120"/>
      <c r="G542" s="28">
        <v>10</v>
      </c>
      <c r="H542" s="29" t="s">
        <v>32</v>
      </c>
      <c r="I542" s="44">
        <v>21</v>
      </c>
      <c r="J542" s="45">
        <v>22</v>
      </c>
      <c r="K542" s="45">
        <v>29</v>
      </c>
      <c r="L542" s="45">
        <v>30</v>
      </c>
      <c r="M542" s="45">
        <v>36</v>
      </c>
      <c r="N542" s="45">
        <v>45</v>
      </c>
      <c r="O542" s="45">
        <v>29</v>
      </c>
      <c r="P542" s="45">
        <v>19</v>
      </c>
      <c r="Q542" s="45">
        <v>18</v>
      </c>
      <c r="R542" s="45">
        <v>22</v>
      </c>
      <c r="S542" s="45">
        <v>19</v>
      </c>
      <c r="T542" s="46">
        <v>18</v>
      </c>
      <c r="U542" s="47">
        <f t="shared" si="508"/>
        <v>308</v>
      </c>
      <c r="V542" s="112">
        <f t="shared" si="498"/>
        <v>265</v>
      </c>
      <c r="W542" s="10"/>
    </row>
    <row r="543" spans="2:23" ht="17.100000000000001" customHeight="1" x14ac:dyDescent="0.2">
      <c r="B543" s="156">
        <f>COUNTA(C$19:C543)</f>
        <v>65</v>
      </c>
      <c r="C543" s="158"/>
      <c r="D543" s="158"/>
      <c r="E543" s="121" t="s">
        <v>37</v>
      </c>
      <c r="F543" s="89" t="s">
        <v>38</v>
      </c>
      <c r="G543" s="54"/>
      <c r="H543" s="29" t="s">
        <v>26</v>
      </c>
      <c r="I543" s="98">
        <f>ROUNDDOWN(IF(I542&gt;120,IF(I542&gt;300,120*$G543+180*$G544+(I542-300)*$G545,120*$G543+(I542-120)*$G544),I542*$G543),2)</f>
        <v>0</v>
      </c>
      <c r="J543" s="40">
        <f>ROUNDDOWN(IF(J542&gt;120,IF(J542&gt;300,120*$G543+180*$G544+(J542-300)*$G545,120*$G543+(J542-120)*$G544),J542*$G543),2)</f>
        <v>0</v>
      </c>
      <c r="K543" s="40">
        <f>ROUNDDOWN(IF(K542&gt;120,IF(K542&gt;300,120*$G543+180*$G544+(K542-300)*$G545,120*$G543+(K542-120)*$G544),K542*$G543),2)</f>
        <v>0</v>
      </c>
      <c r="L543" s="40">
        <f t="shared" ref="L543:T543" si="509">ROUNDDOWN(IF(L542&gt;120,IF(L542&gt;300,120*$G543+180*$G544+(L542-300)*$G545,120*$G543+(L542-120)*$G544),L542*$G543),2)</f>
        <v>0</v>
      </c>
      <c r="M543" s="40">
        <f t="shared" si="509"/>
        <v>0</v>
      </c>
      <c r="N543" s="40">
        <f t="shared" si="509"/>
        <v>0</v>
      </c>
      <c r="O543" s="40">
        <f t="shared" si="509"/>
        <v>0</v>
      </c>
      <c r="P543" s="40">
        <f t="shared" si="509"/>
        <v>0</v>
      </c>
      <c r="Q543" s="40">
        <f t="shared" si="509"/>
        <v>0</v>
      </c>
      <c r="R543" s="40">
        <f t="shared" si="509"/>
        <v>0</v>
      </c>
      <c r="S543" s="40">
        <f t="shared" si="509"/>
        <v>0</v>
      </c>
      <c r="T543" s="99">
        <f t="shared" si="509"/>
        <v>0</v>
      </c>
      <c r="U543" s="32">
        <f>SUM(I543:T543)</f>
        <v>0</v>
      </c>
      <c r="V543" s="112">
        <f t="shared" si="498"/>
        <v>0</v>
      </c>
      <c r="W543" s="10"/>
    </row>
    <row r="544" spans="2:23" ht="17.100000000000001" customHeight="1" x14ac:dyDescent="0.2">
      <c r="B544" s="156">
        <f>COUNTA(C$19:C544)</f>
        <v>65</v>
      </c>
      <c r="C544" s="158"/>
      <c r="D544" s="158"/>
      <c r="E544" s="121"/>
      <c r="F544" s="90" t="s">
        <v>39</v>
      </c>
      <c r="G544" s="51"/>
      <c r="H544" s="55" t="s">
        <v>20</v>
      </c>
      <c r="I544" s="44">
        <f>INT(SUM(I541,I543))</f>
        <v>0</v>
      </c>
      <c r="J544" s="56">
        <f>INT(SUM(J541,J543))</f>
        <v>0</v>
      </c>
      <c r="K544" s="56">
        <f t="shared" ref="K544:T544" si="510">INT(SUM(K541,K543))</f>
        <v>0</v>
      </c>
      <c r="L544" s="56">
        <f t="shared" si="510"/>
        <v>0</v>
      </c>
      <c r="M544" s="56">
        <f t="shared" si="510"/>
        <v>0</v>
      </c>
      <c r="N544" s="56">
        <f t="shared" si="510"/>
        <v>0</v>
      </c>
      <c r="O544" s="56">
        <f t="shared" si="510"/>
        <v>0</v>
      </c>
      <c r="P544" s="56">
        <f t="shared" si="510"/>
        <v>0</v>
      </c>
      <c r="Q544" s="56">
        <f t="shared" si="510"/>
        <v>0</v>
      </c>
      <c r="R544" s="56">
        <f t="shared" si="510"/>
        <v>0</v>
      </c>
      <c r="S544" s="56">
        <f t="shared" si="510"/>
        <v>0</v>
      </c>
      <c r="T544" s="100">
        <f t="shared" si="510"/>
        <v>0</v>
      </c>
      <c r="U544" s="57">
        <f t="shared" ref="U544" si="511">SUM(I544:T544)</f>
        <v>0</v>
      </c>
      <c r="V544" s="112">
        <f t="shared" si="498"/>
        <v>0</v>
      </c>
      <c r="W544" s="10"/>
    </row>
    <row r="545" spans="2:23" ht="17.100000000000001" customHeight="1" x14ac:dyDescent="0.2">
      <c r="B545" s="152">
        <f>COUNTA(C$19:C545)</f>
        <v>65</v>
      </c>
      <c r="C545" s="159"/>
      <c r="D545" s="159"/>
      <c r="E545" s="122"/>
      <c r="F545" s="91" t="s">
        <v>40</v>
      </c>
      <c r="G545" s="52"/>
      <c r="H545" s="58"/>
      <c r="I545" s="101"/>
      <c r="J545" s="59"/>
      <c r="K545" s="59"/>
      <c r="L545" s="59"/>
      <c r="M545" s="59"/>
      <c r="N545" s="59"/>
      <c r="O545" s="59"/>
      <c r="P545" s="59"/>
      <c r="Q545" s="59"/>
      <c r="R545" s="59"/>
      <c r="S545" s="59"/>
      <c r="T545" s="102"/>
      <c r="U545" s="60"/>
      <c r="V545" s="112">
        <f t="shared" si="498"/>
        <v>0</v>
      </c>
      <c r="W545" s="10"/>
    </row>
    <row r="546" spans="2:23" ht="17.100000000000001" customHeight="1" x14ac:dyDescent="0.2">
      <c r="B546" s="151">
        <f>COUNTA(C$19:C546)</f>
        <v>66</v>
      </c>
      <c r="C546" s="157" t="s">
        <v>95</v>
      </c>
      <c r="D546" s="157" t="s">
        <v>35</v>
      </c>
      <c r="E546" s="117" t="s">
        <v>41</v>
      </c>
      <c r="F546" s="118"/>
      <c r="G546" s="53"/>
      <c r="H546" s="35" t="s">
        <v>19</v>
      </c>
      <c r="I546" s="36">
        <f>$G546</f>
        <v>0</v>
      </c>
      <c r="J546" s="37">
        <f>$G546</f>
        <v>0</v>
      </c>
      <c r="K546" s="37">
        <f t="shared" ref="K546:T546" si="512">$G546</f>
        <v>0</v>
      </c>
      <c r="L546" s="37">
        <f t="shared" si="512"/>
        <v>0</v>
      </c>
      <c r="M546" s="37">
        <f t="shared" si="512"/>
        <v>0</v>
      </c>
      <c r="N546" s="37">
        <f t="shared" si="512"/>
        <v>0</v>
      </c>
      <c r="O546" s="37">
        <f t="shared" si="512"/>
        <v>0</v>
      </c>
      <c r="P546" s="37">
        <f t="shared" si="512"/>
        <v>0</v>
      </c>
      <c r="Q546" s="37">
        <f t="shared" si="512"/>
        <v>0</v>
      </c>
      <c r="R546" s="37">
        <f t="shared" si="512"/>
        <v>0</v>
      </c>
      <c r="S546" s="37">
        <f t="shared" si="512"/>
        <v>0</v>
      </c>
      <c r="T546" s="38">
        <f t="shared" si="512"/>
        <v>0</v>
      </c>
      <c r="U546" s="43">
        <f t="shared" ref="U546:U547" si="513">SUM(I546:T546)</f>
        <v>0</v>
      </c>
      <c r="V546" s="112">
        <f t="shared" si="498"/>
        <v>0</v>
      </c>
      <c r="W546" s="10"/>
    </row>
    <row r="547" spans="2:23" ht="17.100000000000001" customHeight="1" x14ac:dyDescent="0.2">
      <c r="B547" s="156">
        <f>COUNTA(C$19:C547)</f>
        <v>66</v>
      </c>
      <c r="C547" s="158"/>
      <c r="D547" s="158"/>
      <c r="E547" s="119" t="s">
        <v>142</v>
      </c>
      <c r="F547" s="120"/>
      <c r="G547" s="28">
        <v>20</v>
      </c>
      <c r="H547" s="29" t="s">
        <v>32</v>
      </c>
      <c r="I547" s="44">
        <v>59</v>
      </c>
      <c r="J547" s="45">
        <v>61</v>
      </c>
      <c r="K547" s="45">
        <v>68</v>
      </c>
      <c r="L547" s="45">
        <v>73</v>
      </c>
      <c r="M547" s="45">
        <v>84</v>
      </c>
      <c r="N547" s="45">
        <v>78</v>
      </c>
      <c r="O547" s="45">
        <v>68</v>
      </c>
      <c r="P547" s="45">
        <v>57</v>
      </c>
      <c r="Q547" s="45">
        <v>48</v>
      </c>
      <c r="R547" s="45">
        <v>58</v>
      </c>
      <c r="S547" s="45">
        <v>48</v>
      </c>
      <c r="T547" s="46">
        <v>50</v>
      </c>
      <c r="U547" s="47">
        <f t="shared" si="513"/>
        <v>752</v>
      </c>
      <c r="V547" s="112">
        <f t="shared" si="498"/>
        <v>632</v>
      </c>
      <c r="W547" s="10"/>
    </row>
    <row r="548" spans="2:23" ht="17.100000000000001" customHeight="1" x14ac:dyDescent="0.2">
      <c r="B548" s="156">
        <f>COUNTA(C$19:C548)</f>
        <v>66</v>
      </c>
      <c r="C548" s="158"/>
      <c r="D548" s="158"/>
      <c r="E548" s="121" t="s">
        <v>37</v>
      </c>
      <c r="F548" s="89" t="s">
        <v>38</v>
      </c>
      <c r="G548" s="54"/>
      <c r="H548" s="29" t="s">
        <v>26</v>
      </c>
      <c r="I548" s="98">
        <f>ROUNDDOWN(IF(I547&gt;120,IF(I547&gt;300,120*$G548+180*$G549+(I547-300)*$G550,120*$G548+(I547-120)*$G549),I547*$G548),2)</f>
        <v>0</v>
      </c>
      <c r="J548" s="40">
        <f>ROUNDDOWN(IF(J547&gt;120,IF(J547&gt;300,120*$G548+180*$G549+(J547-300)*$G550,120*$G548+(J547-120)*$G549),J547*$G548),2)</f>
        <v>0</v>
      </c>
      <c r="K548" s="40">
        <f>ROUNDDOWN(IF(K547&gt;120,IF(K547&gt;300,120*$G548+180*$G549+(K547-300)*$G550,120*$G548+(K547-120)*$G549),K547*$G548),2)</f>
        <v>0</v>
      </c>
      <c r="L548" s="40">
        <f t="shared" ref="L548:T548" si="514">ROUNDDOWN(IF(L547&gt;120,IF(L547&gt;300,120*$G548+180*$G549+(L547-300)*$G550,120*$G548+(L547-120)*$G549),L547*$G548),2)</f>
        <v>0</v>
      </c>
      <c r="M548" s="40">
        <f t="shared" si="514"/>
        <v>0</v>
      </c>
      <c r="N548" s="40">
        <f t="shared" si="514"/>
        <v>0</v>
      </c>
      <c r="O548" s="40">
        <f t="shared" si="514"/>
        <v>0</v>
      </c>
      <c r="P548" s="40">
        <f t="shared" si="514"/>
        <v>0</v>
      </c>
      <c r="Q548" s="40">
        <f t="shared" si="514"/>
        <v>0</v>
      </c>
      <c r="R548" s="40">
        <f t="shared" si="514"/>
        <v>0</v>
      </c>
      <c r="S548" s="40">
        <f t="shared" si="514"/>
        <v>0</v>
      </c>
      <c r="T548" s="99">
        <f t="shared" si="514"/>
        <v>0</v>
      </c>
      <c r="U548" s="32">
        <f>SUM(I548:T548)</f>
        <v>0</v>
      </c>
      <c r="V548" s="112">
        <f t="shared" si="498"/>
        <v>0</v>
      </c>
      <c r="W548" s="10"/>
    </row>
    <row r="549" spans="2:23" ht="17.100000000000001" customHeight="1" x14ac:dyDescent="0.2">
      <c r="B549" s="156">
        <f>COUNTA(C$19:C549)</f>
        <v>66</v>
      </c>
      <c r="C549" s="158"/>
      <c r="D549" s="158"/>
      <c r="E549" s="121"/>
      <c r="F549" s="90" t="s">
        <v>39</v>
      </c>
      <c r="G549" s="51"/>
      <c r="H549" s="55" t="s">
        <v>20</v>
      </c>
      <c r="I549" s="44">
        <f>INT(SUM(I546,I548))</f>
        <v>0</v>
      </c>
      <c r="J549" s="56">
        <f>INT(SUM(J546,J548))</f>
        <v>0</v>
      </c>
      <c r="K549" s="56">
        <f t="shared" ref="K549:T549" si="515">INT(SUM(K546,K548))</f>
        <v>0</v>
      </c>
      <c r="L549" s="56">
        <f t="shared" si="515"/>
        <v>0</v>
      </c>
      <c r="M549" s="56">
        <f t="shared" si="515"/>
        <v>0</v>
      </c>
      <c r="N549" s="56">
        <f t="shared" si="515"/>
        <v>0</v>
      </c>
      <c r="O549" s="56">
        <f t="shared" si="515"/>
        <v>0</v>
      </c>
      <c r="P549" s="56">
        <f t="shared" si="515"/>
        <v>0</v>
      </c>
      <c r="Q549" s="56">
        <f t="shared" si="515"/>
        <v>0</v>
      </c>
      <c r="R549" s="56">
        <f t="shared" si="515"/>
        <v>0</v>
      </c>
      <c r="S549" s="56">
        <f t="shared" si="515"/>
        <v>0</v>
      </c>
      <c r="T549" s="100">
        <f t="shared" si="515"/>
        <v>0</v>
      </c>
      <c r="U549" s="57">
        <f t="shared" ref="U549" si="516">SUM(I549:T549)</f>
        <v>0</v>
      </c>
      <c r="V549" s="112">
        <f t="shared" si="498"/>
        <v>0</v>
      </c>
      <c r="W549" s="10"/>
    </row>
    <row r="550" spans="2:23" ht="17.100000000000001" customHeight="1" x14ac:dyDescent="0.2">
      <c r="B550" s="152">
        <f>COUNTA(C$19:C550)</f>
        <v>66</v>
      </c>
      <c r="C550" s="159"/>
      <c r="D550" s="159"/>
      <c r="E550" s="122"/>
      <c r="F550" s="91" t="s">
        <v>40</v>
      </c>
      <c r="G550" s="52"/>
      <c r="H550" s="58"/>
      <c r="I550" s="101"/>
      <c r="J550" s="59"/>
      <c r="K550" s="59"/>
      <c r="L550" s="59"/>
      <c r="M550" s="59"/>
      <c r="N550" s="59"/>
      <c r="O550" s="59"/>
      <c r="P550" s="59"/>
      <c r="Q550" s="59"/>
      <c r="R550" s="59"/>
      <c r="S550" s="59"/>
      <c r="T550" s="102"/>
      <c r="U550" s="60"/>
      <c r="V550" s="112">
        <f t="shared" si="498"/>
        <v>0</v>
      </c>
      <c r="W550" s="10"/>
    </row>
    <row r="551" spans="2:23" ht="17.100000000000001" customHeight="1" x14ac:dyDescent="0.2">
      <c r="B551" s="151">
        <f>COUNTA(C$19:C551)</f>
        <v>67</v>
      </c>
      <c r="C551" s="157" t="s">
        <v>139</v>
      </c>
      <c r="D551" s="157" t="s">
        <v>35</v>
      </c>
      <c r="E551" s="117" t="s">
        <v>41</v>
      </c>
      <c r="F551" s="118"/>
      <c r="G551" s="53"/>
      <c r="H551" s="35" t="s">
        <v>19</v>
      </c>
      <c r="I551" s="36">
        <f>$G551</f>
        <v>0</v>
      </c>
      <c r="J551" s="37">
        <f>$G551</f>
        <v>0</v>
      </c>
      <c r="K551" s="37">
        <f t="shared" ref="K551:T551" si="517">$G551</f>
        <v>0</v>
      </c>
      <c r="L551" s="37">
        <f t="shared" si="517"/>
        <v>0</v>
      </c>
      <c r="M551" s="37">
        <f t="shared" si="517"/>
        <v>0</v>
      </c>
      <c r="N551" s="37">
        <f t="shared" si="517"/>
        <v>0</v>
      </c>
      <c r="O551" s="37">
        <f t="shared" si="517"/>
        <v>0</v>
      </c>
      <c r="P551" s="37">
        <f t="shared" si="517"/>
        <v>0</v>
      </c>
      <c r="Q551" s="37">
        <f t="shared" si="517"/>
        <v>0</v>
      </c>
      <c r="R551" s="37">
        <f t="shared" si="517"/>
        <v>0</v>
      </c>
      <c r="S551" s="37">
        <f t="shared" si="517"/>
        <v>0</v>
      </c>
      <c r="T551" s="38">
        <f t="shared" si="517"/>
        <v>0</v>
      </c>
      <c r="U551" s="43">
        <f t="shared" ref="U551:U552" si="518">SUM(I551:T551)</f>
        <v>0</v>
      </c>
      <c r="V551" s="112">
        <f t="shared" si="498"/>
        <v>0</v>
      </c>
      <c r="W551" s="10"/>
    </row>
    <row r="552" spans="2:23" ht="17.100000000000001" customHeight="1" x14ac:dyDescent="0.2">
      <c r="B552" s="156">
        <f>COUNTA(C$19:C552)</f>
        <v>67</v>
      </c>
      <c r="C552" s="158"/>
      <c r="D552" s="158"/>
      <c r="E552" s="119" t="s">
        <v>142</v>
      </c>
      <c r="F552" s="120"/>
      <c r="G552" s="28">
        <v>20</v>
      </c>
      <c r="H552" s="29" t="s">
        <v>32</v>
      </c>
      <c r="I552" s="44">
        <v>18</v>
      </c>
      <c r="J552" s="45">
        <v>17</v>
      </c>
      <c r="K552" s="45">
        <v>19</v>
      </c>
      <c r="L552" s="45">
        <v>21</v>
      </c>
      <c r="M552" s="45">
        <v>22</v>
      </c>
      <c r="N552" s="45">
        <v>20</v>
      </c>
      <c r="O552" s="45">
        <v>20</v>
      </c>
      <c r="P552" s="45">
        <v>15</v>
      </c>
      <c r="Q552" s="45">
        <v>16</v>
      </c>
      <c r="R552" s="45">
        <v>22</v>
      </c>
      <c r="S552" s="45">
        <v>20</v>
      </c>
      <c r="T552" s="46">
        <v>17</v>
      </c>
      <c r="U552" s="47">
        <f t="shared" si="518"/>
        <v>227</v>
      </c>
      <c r="V552" s="112">
        <f t="shared" si="498"/>
        <v>192</v>
      </c>
      <c r="W552" s="10"/>
    </row>
    <row r="553" spans="2:23" ht="17.100000000000001" customHeight="1" x14ac:dyDescent="0.2">
      <c r="B553" s="156">
        <f>COUNTA(C$19:C553)</f>
        <v>67</v>
      </c>
      <c r="C553" s="158"/>
      <c r="D553" s="158"/>
      <c r="E553" s="121" t="s">
        <v>37</v>
      </c>
      <c r="F553" s="89" t="s">
        <v>38</v>
      </c>
      <c r="G553" s="54"/>
      <c r="H553" s="29" t="s">
        <v>26</v>
      </c>
      <c r="I553" s="98">
        <f>ROUNDDOWN(IF(I552&gt;120,IF(I552&gt;300,120*$G553+180*$G554+(I552-300)*$G555,120*$G553+(I552-120)*$G554),I552*$G553),2)</f>
        <v>0</v>
      </c>
      <c r="J553" s="40">
        <f>ROUNDDOWN(IF(J552&gt;120,IF(J552&gt;300,120*$G553+180*$G554+(J552-300)*$G555,120*$G553+(J552-120)*$G554),J552*$G553),2)</f>
        <v>0</v>
      </c>
      <c r="K553" s="40">
        <f>ROUNDDOWN(IF(K552&gt;120,IF(K552&gt;300,120*$G553+180*$G554+(K552-300)*$G555,120*$G553+(K552-120)*$G554),K552*$G553),2)</f>
        <v>0</v>
      </c>
      <c r="L553" s="40">
        <f t="shared" ref="L553:T553" si="519">ROUNDDOWN(IF(L552&gt;120,IF(L552&gt;300,120*$G553+180*$G554+(L552-300)*$G555,120*$G553+(L552-120)*$G554),L552*$G553),2)</f>
        <v>0</v>
      </c>
      <c r="M553" s="40">
        <f t="shared" si="519"/>
        <v>0</v>
      </c>
      <c r="N553" s="40">
        <f t="shared" si="519"/>
        <v>0</v>
      </c>
      <c r="O553" s="40">
        <f t="shared" si="519"/>
        <v>0</v>
      </c>
      <c r="P553" s="40">
        <f t="shared" si="519"/>
        <v>0</v>
      </c>
      <c r="Q553" s="40">
        <f t="shared" si="519"/>
        <v>0</v>
      </c>
      <c r="R553" s="40">
        <f t="shared" si="519"/>
        <v>0</v>
      </c>
      <c r="S553" s="40">
        <f t="shared" si="519"/>
        <v>0</v>
      </c>
      <c r="T553" s="99">
        <f t="shared" si="519"/>
        <v>0</v>
      </c>
      <c r="U553" s="32">
        <f>SUM(I553:T553)</f>
        <v>0</v>
      </c>
      <c r="V553" s="112">
        <f t="shared" si="498"/>
        <v>0</v>
      </c>
      <c r="W553" s="10"/>
    </row>
    <row r="554" spans="2:23" ht="17.100000000000001" customHeight="1" x14ac:dyDescent="0.2">
      <c r="B554" s="156">
        <f>COUNTA(C$19:C554)</f>
        <v>67</v>
      </c>
      <c r="C554" s="158"/>
      <c r="D554" s="158"/>
      <c r="E554" s="121"/>
      <c r="F554" s="90" t="s">
        <v>39</v>
      </c>
      <c r="G554" s="51"/>
      <c r="H554" s="55" t="s">
        <v>20</v>
      </c>
      <c r="I554" s="44">
        <f>INT(SUM(I551,I553))</f>
        <v>0</v>
      </c>
      <c r="J554" s="56">
        <f>INT(SUM(J551,J553))</f>
        <v>0</v>
      </c>
      <c r="K554" s="56">
        <f t="shared" ref="K554:T554" si="520">INT(SUM(K551,K553))</f>
        <v>0</v>
      </c>
      <c r="L554" s="56">
        <f t="shared" si="520"/>
        <v>0</v>
      </c>
      <c r="M554" s="56">
        <f t="shared" si="520"/>
        <v>0</v>
      </c>
      <c r="N554" s="56">
        <f t="shared" si="520"/>
        <v>0</v>
      </c>
      <c r="O554" s="56">
        <f t="shared" si="520"/>
        <v>0</v>
      </c>
      <c r="P554" s="56">
        <f t="shared" si="520"/>
        <v>0</v>
      </c>
      <c r="Q554" s="56">
        <f t="shared" si="520"/>
        <v>0</v>
      </c>
      <c r="R554" s="56">
        <f t="shared" si="520"/>
        <v>0</v>
      </c>
      <c r="S554" s="56">
        <f t="shared" si="520"/>
        <v>0</v>
      </c>
      <c r="T554" s="100">
        <f t="shared" si="520"/>
        <v>0</v>
      </c>
      <c r="U554" s="57">
        <f t="shared" ref="U554" si="521">SUM(I554:T554)</f>
        <v>0</v>
      </c>
      <c r="V554" s="112">
        <f t="shared" si="498"/>
        <v>0</v>
      </c>
      <c r="W554" s="10"/>
    </row>
    <row r="555" spans="2:23" ht="17.100000000000001" customHeight="1" x14ac:dyDescent="0.2">
      <c r="B555" s="152">
        <f>COUNTA(C$19:C555)</f>
        <v>67</v>
      </c>
      <c r="C555" s="159"/>
      <c r="D555" s="159"/>
      <c r="E555" s="122"/>
      <c r="F555" s="91" t="s">
        <v>40</v>
      </c>
      <c r="G555" s="52"/>
      <c r="H555" s="58"/>
      <c r="I555" s="101"/>
      <c r="J555" s="59"/>
      <c r="K555" s="59"/>
      <c r="L555" s="59"/>
      <c r="M555" s="59"/>
      <c r="N555" s="59"/>
      <c r="O555" s="59"/>
      <c r="P555" s="59"/>
      <c r="Q555" s="59"/>
      <c r="R555" s="59"/>
      <c r="S555" s="59"/>
      <c r="T555" s="102"/>
      <c r="U555" s="60"/>
      <c r="V555" s="112">
        <f t="shared" si="498"/>
        <v>0</v>
      </c>
      <c r="W555" s="10"/>
    </row>
    <row r="556" spans="2:23" ht="17.100000000000001" customHeight="1" x14ac:dyDescent="0.2">
      <c r="B556" s="151">
        <f>COUNTA(C$19:C556)</f>
        <v>68</v>
      </c>
      <c r="C556" s="157" t="s">
        <v>96</v>
      </c>
      <c r="D556" s="157" t="s">
        <v>35</v>
      </c>
      <c r="E556" s="117" t="s">
        <v>41</v>
      </c>
      <c r="F556" s="118"/>
      <c r="G556" s="53"/>
      <c r="H556" s="35" t="s">
        <v>19</v>
      </c>
      <c r="I556" s="36">
        <f>$G556</f>
        <v>0</v>
      </c>
      <c r="J556" s="37">
        <f>$G556</f>
        <v>0</v>
      </c>
      <c r="K556" s="37">
        <f t="shared" ref="K556:T556" si="522">$G556</f>
        <v>0</v>
      </c>
      <c r="L556" s="37">
        <f t="shared" si="522"/>
        <v>0</v>
      </c>
      <c r="M556" s="37">
        <f t="shared" si="522"/>
        <v>0</v>
      </c>
      <c r="N556" s="37">
        <f t="shared" si="522"/>
        <v>0</v>
      </c>
      <c r="O556" s="37">
        <f t="shared" si="522"/>
        <v>0</v>
      </c>
      <c r="P556" s="37">
        <f t="shared" si="522"/>
        <v>0</v>
      </c>
      <c r="Q556" s="37">
        <f t="shared" si="522"/>
        <v>0</v>
      </c>
      <c r="R556" s="37">
        <f t="shared" si="522"/>
        <v>0</v>
      </c>
      <c r="S556" s="37">
        <f t="shared" si="522"/>
        <v>0</v>
      </c>
      <c r="T556" s="38">
        <f t="shared" si="522"/>
        <v>0</v>
      </c>
      <c r="U556" s="43">
        <f t="shared" ref="U556:U557" si="523">SUM(I556:T556)</f>
        <v>0</v>
      </c>
      <c r="V556" s="112">
        <f t="shared" si="498"/>
        <v>0</v>
      </c>
      <c r="W556" s="10"/>
    </row>
    <row r="557" spans="2:23" ht="17.100000000000001" customHeight="1" x14ac:dyDescent="0.2">
      <c r="B557" s="156">
        <f>COUNTA(C$19:C557)</f>
        <v>68</v>
      </c>
      <c r="C557" s="158"/>
      <c r="D557" s="158"/>
      <c r="E557" s="119" t="s">
        <v>142</v>
      </c>
      <c r="F557" s="120"/>
      <c r="G557" s="28">
        <v>15</v>
      </c>
      <c r="H557" s="29" t="s">
        <v>32</v>
      </c>
      <c r="I557" s="44">
        <v>7</v>
      </c>
      <c r="J557" s="45">
        <v>7</v>
      </c>
      <c r="K557" s="45">
        <v>11</v>
      </c>
      <c r="L557" s="45">
        <v>13</v>
      </c>
      <c r="M557" s="45">
        <v>14</v>
      </c>
      <c r="N557" s="45">
        <v>12</v>
      </c>
      <c r="O557" s="45">
        <v>10</v>
      </c>
      <c r="P557" s="45">
        <v>6</v>
      </c>
      <c r="Q557" s="45">
        <v>7</v>
      </c>
      <c r="R557" s="45">
        <v>11</v>
      </c>
      <c r="S557" s="45">
        <v>11</v>
      </c>
      <c r="T557" s="46">
        <v>7</v>
      </c>
      <c r="U557" s="47">
        <f t="shared" si="523"/>
        <v>116</v>
      </c>
      <c r="V557" s="112">
        <f t="shared" si="498"/>
        <v>102</v>
      </c>
      <c r="W557" s="10"/>
    </row>
    <row r="558" spans="2:23" ht="17.100000000000001" customHeight="1" x14ac:dyDescent="0.2">
      <c r="B558" s="156">
        <f>COUNTA(C$19:C558)</f>
        <v>68</v>
      </c>
      <c r="C558" s="158"/>
      <c r="D558" s="158"/>
      <c r="E558" s="121" t="s">
        <v>37</v>
      </c>
      <c r="F558" s="89" t="s">
        <v>38</v>
      </c>
      <c r="G558" s="54"/>
      <c r="H558" s="29" t="s">
        <v>26</v>
      </c>
      <c r="I558" s="98">
        <f>ROUNDDOWN(IF(I557&gt;120,IF(I557&gt;300,120*$G558+180*$G559+(I557-300)*$G560,120*$G558+(I557-120)*$G559),I557*$G558),2)</f>
        <v>0</v>
      </c>
      <c r="J558" s="40">
        <f>ROUNDDOWN(IF(J557&gt;120,IF(J557&gt;300,120*$G558+180*$G559+(J557-300)*$G560,120*$G558+(J557-120)*$G559),J557*$G558),2)</f>
        <v>0</v>
      </c>
      <c r="K558" s="40">
        <f>ROUNDDOWN(IF(K557&gt;120,IF(K557&gt;300,120*$G558+180*$G559+(K557-300)*$G560,120*$G558+(K557-120)*$G559),K557*$G558),2)</f>
        <v>0</v>
      </c>
      <c r="L558" s="40">
        <f t="shared" ref="L558:T558" si="524">ROUNDDOWN(IF(L557&gt;120,IF(L557&gt;300,120*$G558+180*$G559+(L557-300)*$G560,120*$G558+(L557-120)*$G559),L557*$G558),2)</f>
        <v>0</v>
      </c>
      <c r="M558" s="40">
        <f t="shared" si="524"/>
        <v>0</v>
      </c>
      <c r="N558" s="40">
        <f t="shared" si="524"/>
        <v>0</v>
      </c>
      <c r="O558" s="40">
        <f t="shared" si="524"/>
        <v>0</v>
      </c>
      <c r="P558" s="40">
        <f t="shared" si="524"/>
        <v>0</v>
      </c>
      <c r="Q558" s="40">
        <f t="shared" si="524"/>
        <v>0</v>
      </c>
      <c r="R558" s="40">
        <f t="shared" si="524"/>
        <v>0</v>
      </c>
      <c r="S558" s="40">
        <f t="shared" si="524"/>
        <v>0</v>
      </c>
      <c r="T558" s="99">
        <f t="shared" si="524"/>
        <v>0</v>
      </c>
      <c r="U558" s="32">
        <f>SUM(I558:T558)</f>
        <v>0</v>
      </c>
      <c r="V558" s="112">
        <f t="shared" si="498"/>
        <v>0</v>
      </c>
      <c r="W558" s="10"/>
    </row>
    <row r="559" spans="2:23" ht="17.100000000000001" customHeight="1" x14ac:dyDescent="0.2">
      <c r="B559" s="156">
        <f>COUNTA(C$19:C559)</f>
        <v>68</v>
      </c>
      <c r="C559" s="158"/>
      <c r="D559" s="158"/>
      <c r="E559" s="121"/>
      <c r="F559" s="90" t="s">
        <v>39</v>
      </c>
      <c r="G559" s="51"/>
      <c r="H559" s="55" t="s">
        <v>20</v>
      </c>
      <c r="I559" s="44">
        <f>INT(SUM(I556,I558))</f>
        <v>0</v>
      </c>
      <c r="J559" s="56">
        <f>INT(SUM(J556,J558))</f>
        <v>0</v>
      </c>
      <c r="K559" s="56">
        <f t="shared" ref="K559:T559" si="525">INT(SUM(K556,K558))</f>
        <v>0</v>
      </c>
      <c r="L559" s="56">
        <f t="shared" si="525"/>
        <v>0</v>
      </c>
      <c r="M559" s="56">
        <f t="shared" si="525"/>
        <v>0</v>
      </c>
      <c r="N559" s="56">
        <f t="shared" si="525"/>
        <v>0</v>
      </c>
      <c r="O559" s="56">
        <f t="shared" si="525"/>
        <v>0</v>
      </c>
      <c r="P559" s="56">
        <f t="shared" si="525"/>
        <v>0</v>
      </c>
      <c r="Q559" s="56">
        <f t="shared" si="525"/>
        <v>0</v>
      </c>
      <c r="R559" s="56">
        <f t="shared" si="525"/>
        <v>0</v>
      </c>
      <c r="S559" s="56">
        <f t="shared" si="525"/>
        <v>0</v>
      </c>
      <c r="T559" s="100">
        <f t="shared" si="525"/>
        <v>0</v>
      </c>
      <c r="U559" s="57">
        <f t="shared" ref="U559" si="526">SUM(I559:T559)</f>
        <v>0</v>
      </c>
      <c r="V559" s="112">
        <f t="shared" si="498"/>
        <v>0</v>
      </c>
      <c r="W559" s="10"/>
    </row>
    <row r="560" spans="2:23" ht="17.100000000000001" customHeight="1" x14ac:dyDescent="0.2">
      <c r="B560" s="152">
        <f>COUNTA(C$19:C560)</f>
        <v>68</v>
      </c>
      <c r="C560" s="159"/>
      <c r="D560" s="159"/>
      <c r="E560" s="122"/>
      <c r="F560" s="91" t="s">
        <v>40</v>
      </c>
      <c r="G560" s="52"/>
      <c r="H560" s="58"/>
      <c r="I560" s="101"/>
      <c r="J560" s="59"/>
      <c r="K560" s="59"/>
      <c r="L560" s="59"/>
      <c r="M560" s="59"/>
      <c r="N560" s="59"/>
      <c r="O560" s="59"/>
      <c r="P560" s="59"/>
      <c r="Q560" s="59"/>
      <c r="R560" s="59"/>
      <c r="S560" s="59"/>
      <c r="T560" s="102"/>
      <c r="U560" s="60"/>
      <c r="V560" s="112">
        <f t="shared" si="498"/>
        <v>0</v>
      </c>
      <c r="W560" s="10"/>
    </row>
    <row r="561" spans="2:23" ht="17.100000000000001" customHeight="1" x14ac:dyDescent="0.2">
      <c r="B561" s="151">
        <f>COUNTA(C$19:C561)</f>
        <v>69</v>
      </c>
      <c r="C561" s="157" t="s">
        <v>140</v>
      </c>
      <c r="D561" s="146" t="s">
        <v>33</v>
      </c>
      <c r="E561" s="117" t="s">
        <v>21</v>
      </c>
      <c r="F561" s="118"/>
      <c r="G561" s="53"/>
      <c r="H561" s="35" t="s">
        <v>19</v>
      </c>
      <c r="I561" s="36">
        <f>ROUNDDOWN($G561*$G563*$G564,2)</f>
        <v>0</v>
      </c>
      <c r="J561" s="37">
        <f t="shared" ref="J561:T561" si="527">ROUNDDOWN($G561*$G563*$G564,2)</f>
        <v>0</v>
      </c>
      <c r="K561" s="37">
        <f t="shared" si="527"/>
        <v>0</v>
      </c>
      <c r="L561" s="37">
        <f t="shared" si="527"/>
        <v>0</v>
      </c>
      <c r="M561" s="37">
        <f t="shared" si="527"/>
        <v>0</v>
      </c>
      <c r="N561" s="37">
        <f t="shared" si="527"/>
        <v>0</v>
      </c>
      <c r="O561" s="37">
        <f t="shared" si="527"/>
        <v>0</v>
      </c>
      <c r="P561" s="37">
        <f t="shared" si="527"/>
        <v>0</v>
      </c>
      <c r="Q561" s="37">
        <f t="shared" si="527"/>
        <v>0</v>
      </c>
      <c r="R561" s="37">
        <f t="shared" si="527"/>
        <v>0</v>
      </c>
      <c r="S561" s="37">
        <f t="shared" si="527"/>
        <v>0</v>
      </c>
      <c r="T561" s="38">
        <f t="shared" si="527"/>
        <v>0</v>
      </c>
      <c r="U561" s="43">
        <f t="shared" ref="U561:U562" si="528">SUM(I561:T561)</f>
        <v>0</v>
      </c>
      <c r="V561" s="112">
        <f t="shared" si="498"/>
        <v>0</v>
      </c>
      <c r="W561" s="10"/>
    </row>
    <row r="562" spans="2:23" ht="17.100000000000001" customHeight="1" x14ac:dyDescent="0.2">
      <c r="B562" s="156">
        <f>COUNTA(C$19:C562)</f>
        <v>69</v>
      </c>
      <c r="C562" s="158"/>
      <c r="D562" s="147"/>
      <c r="E562" s="92" t="s">
        <v>34</v>
      </c>
      <c r="F562" s="48"/>
      <c r="G562" s="49">
        <v>0</v>
      </c>
      <c r="H562" s="29" t="s">
        <v>30</v>
      </c>
      <c r="I562" s="103"/>
      <c r="J562" s="104"/>
      <c r="K562" s="105"/>
      <c r="L562" s="39">
        <v>725</v>
      </c>
      <c r="M562" s="45">
        <v>1257</v>
      </c>
      <c r="N562" s="45">
        <v>1320</v>
      </c>
      <c r="O562" s="39">
        <v>774</v>
      </c>
      <c r="P562" s="105"/>
      <c r="Q562" s="105"/>
      <c r="R562" s="105"/>
      <c r="S562" s="105"/>
      <c r="T562" s="106"/>
      <c r="U562" s="31">
        <f t="shared" si="528"/>
        <v>4076</v>
      </c>
      <c r="V562" s="112">
        <f t="shared" si="498"/>
        <v>4076</v>
      </c>
      <c r="W562" s="10"/>
    </row>
    <row r="563" spans="2:23" ht="17.100000000000001" customHeight="1" x14ac:dyDescent="0.2">
      <c r="B563" s="156">
        <f>COUNTA(C$19:C563)</f>
        <v>69</v>
      </c>
      <c r="C563" s="158"/>
      <c r="D563" s="147"/>
      <c r="E563" s="119" t="s">
        <v>22</v>
      </c>
      <c r="F563" s="120"/>
      <c r="G563" s="28">
        <v>21</v>
      </c>
      <c r="H563" s="29" t="s">
        <v>31</v>
      </c>
      <c r="I563" s="44">
        <v>2568</v>
      </c>
      <c r="J563" s="45">
        <v>2211</v>
      </c>
      <c r="K563" s="45">
        <v>1416</v>
      </c>
      <c r="L563" s="45">
        <v>589</v>
      </c>
      <c r="M563" s="104"/>
      <c r="N563" s="104"/>
      <c r="O563" s="45">
        <v>810</v>
      </c>
      <c r="P563" s="45">
        <v>2145</v>
      </c>
      <c r="Q563" s="45">
        <v>1965</v>
      </c>
      <c r="R563" s="45">
        <v>1955</v>
      </c>
      <c r="S563" s="45">
        <v>1751</v>
      </c>
      <c r="T563" s="46">
        <v>2565</v>
      </c>
      <c r="U563" s="31">
        <f t="shared" ref="U563:U566" si="529">SUM(I563:T563)</f>
        <v>17975</v>
      </c>
      <c r="V563" s="112">
        <f t="shared" si="498"/>
        <v>13196</v>
      </c>
      <c r="W563" s="10"/>
    </row>
    <row r="564" spans="2:23" ht="17.100000000000001" customHeight="1" x14ac:dyDescent="0.2">
      <c r="B564" s="156">
        <f>COUNTA(C$19:C564)</f>
        <v>69</v>
      </c>
      <c r="C564" s="158"/>
      <c r="D564" s="147"/>
      <c r="E564" s="92" t="s">
        <v>23</v>
      </c>
      <c r="F564" s="93">
        <v>0.9</v>
      </c>
      <c r="G564" s="109">
        <f>ROUND(1-(F564-0.85),2)</f>
        <v>0.95</v>
      </c>
      <c r="H564" s="29" t="s">
        <v>32</v>
      </c>
      <c r="I564" s="44">
        <f>SUM(I562:I563)</f>
        <v>2568</v>
      </c>
      <c r="J564" s="45">
        <f t="shared" ref="J564:T564" si="530">SUM(J562:J563)</f>
        <v>2211</v>
      </c>
      <c r="K564" s="45">
        <f t="shared" si="530"/>
        <v>1416</v>
      </c>
      <c r="L564" s="45">
        <f t="shared" si="530"/>
        <v>1314</v>
      </c>
      <c r="M564" s="45">
        <f t="shared" si="530"/>
        <v>1257</v>
      </c>
      <c r="N564" s="45">
        <f t="shared" si="530"/>
        <v>1320</v>
      </c>
      <c r="O564" s="45">
        <f t="shared" si="530"/>
        <v>1584</v>
      </c>
      <c r="P564" s="45">
        <f t="shared" si="530"/>
        <v>2145</v>
      </c>
      <c r="Q564" s="45">
        <f t="shared" si="530"/>
        <v>1965</v>
      </c>
      <c r="R564" s="45">
        <f t="shared" si="530"/>
        <v>1955</v>
      </c>
      <c r="S564" s="45">
        <f t="shared" si="530"/>
        <v>1751</v>
      </c>
      <c r="T564" s="46">
        <f t="shared" si="530"/>
        <v>2565</v>
      </c>
      <c r="U564" s="47">
        <f t="shared" si="529"/>
        <v>22051</v>
      </c>
      <c r="V564" s="112">
        <f t="shared" si="498"/>
        <v>17272</v>
      </c>
      <c r="W564" s="10"/>
    </row>
    <row r="565" spans="2:23" ht="17.100000000000001" customHeight="1" x14ac:dyDescent="0.2">
      <c r="B565" s="156">
        <f>COUNTA(C$19:C565)</f>
        <v>69</v>
      </c>
      <c r="C565" s="158"/>
      <c r="D565" s="147"/>
      <c r="E565" s="149" t="s">
        <v>27</v>
      </c>
      <c r="F565" s="94" t="s">
        <v>25</v>
      </c>
      <c r="G565" s="51"/>
      <c r="H565" s="29" t="s">
        <v>26</v>
      </c>
      <c r="I565" s="98">
        <f>ROUNDDOWN($G565*I562+$G566*I563,2)</f>
        <v>0</v>
      </c>
      <c r="J565" s="40">
        <f t="shared" ref="J565:T565" si="531">ROUNDDOWN($G565*J562+$G566*J563,2)</f>
        <v>0</v>
      </c>
      <c r="K565" s="40">
        <f t="shared" si="531"/>
        <v>0</v>
      </c>
      <c r="L565" s="40">
        <f t="shared" si="531"/>
        <v>0</v>
      </c>
      <c r="M565" s="40">
        <f t="shared" si="531"/>
        <v>0</v>
      </c>
      <c r="N565" s="40">
        <f t="shared" si="531"/>
        <v>0</v>
      </c>
      <c r="O565" s="40">
        <f t="shared" si="531"/>
        <v>0</v>
      </c>
      <c r="P565" s="40">
        <f t="shared" si="531"/>
        <v>0</v>
      </c>
      <c r="Q565" s="40">
        <f t="shared" si="531"/>
        <v>0</v>
      </c>
      <c r="R565" s="40">
        <f t="shared" si="531"/>
        <v>0</v>
      </c>
      <c r="S565" s="40">
        <f t="shared" si="531"/>
        <v>0</v>
      </c>
      <c r="T565" s="99">
        <f t="shared" si="531"/>
        <v>0</v>
      </c>
      <c r="U565" s="32">
        <f t="shared" si="529"/>
        <v>0</v>
      </c>
      <c r="V565" s="112">
        <f t="shared" si="498"/>
        <v>0</v>
      </c>
      <c r="W565" s="10"/>
    </row>
    <row r="566" spans="2:23" ht="17.100000000000001" customHeight="1" x14ac:dyDescent="0.2">
      <c r="B566" s="156">
        <f>COUNTA(C$19:C566)</f>
        <v>69</v>
      </c>
      <c r="C566" s="158"/>
      <c r="D566" s="148"/>
      <c r="E566" s="150"/>
      <c r="F566" s="95" t="s">
        <v>24</v>
      </c>
      <c r="G566" s="52"/>
      <c r="H566" s="33" t="s">
        <v>20</v>
      </c>
      <c r="I566" s="107">
        <f>INT(SUM(I561,I565))</f>
        <v>0</v>
      </c>
      <c r="J566" s="41">
        <f t="shared" ref="J566:T566" si="532">INT(SUM(J561,J565))</f>
        <v>0</v>
      </c>
      <c r="K566" s="41">
        <f t="shared" si="532"/>
        <v>0</v>
      </c>
      <c r="L566" s="41">
        <f t="shared" si="532"/>
        <v>0</v>
      </c>
      <c r="M566" s="41">
        <f t="shared" si="532"/>
        <v>0</v>
      </c>
      <c r="N566" s="41">
        <f t="shared" si="532"/>
        <v>0</v>
      </c>
      <c r="O566" s="41">
        <f t="shared" si="532"/>
        <v>0</v>
      </c>
      <c r="P566" s="41">
        <f t="shared" si="532"/>
        <v>0</v>
      </c>
      <c r="Q566" s="41">
        <f t="shared" si="532"/>
        <v>0</v>
      </c>
      <c r="R566" s="41">
        <f t="shared" si="532"/>
        <v>0</v>
      </c>
      <c r="S566" s="41">
        <f t="shared" si="532"/>
        <v>0</v>
      </c>
      <c r="T566" s="108">
        <f t="shared" si="532"/>
        <v>0</v>
      </c>
      <c r="U566" s="34">
        <f t="shared" si="529"/>
        <v>0</v>
      </c>
      <c r="V566" s="112">
        <f t="shared" si="498"/>
        <v>0</v>
      </c>
      <c r="W566" s="10"/>
    </row>
    <row r="567" spans="2:23" ht="17.100000000000001" customHeight="1" x14ac:dyDescent="0.2">
      <c r="B567" s="156">
        <f>COUNTA(C$19:C567)</f>
        <v>69</v>
      </c>
      <c r="C567" s="160"/>
      <c r="D567" s="157" t="s">
        <v>35</v>
      </c>
      <c r="E567" s="117" t="s">
        <v>41</v>
      </c>
      <c r="F567" s="118"/>
      <c r="G567" s="53"/>
      <c r="H567" s="35" t="s">
        <v>19</v>
      </c>
      <c r="I567" s="36">
        <f t="shared" ref="I567:T567" si="533">$G567</f>
        <v>0</v>
      </c>
      <c r="J567" s="37">
        <f t="shared" si="533"/>
        <v>0</v>
      </c>
      <c r="K567" s="37">
        <f t="shared" si="533"/>
        <v>0</v>
      </c>
      <c r="L567" s="37">
        <f t="shared" si="533"/>
        <v>0</v>
      </c>
      <c r="M567" s="37">
        <f t="shared" si="533"/>
        <v>0</v>
      </c>
      <c r="N567" s="37">
        <f t="shared" si="533"/>
        <v>0</v>
      </c>
      <c r="O567" s="37">
        <f t="shared" si="533"/>
        <v>0</v>
      </c>
      <c r="P567" s="37">
        <f t="shared" si="533"/>
        <v>0</v>
      </c>
      <c r="Q567" s="37">
        <f t="shared" si="533"/>
        <v>0</v>
      </c>
      <c r="R567" s="37">
        <f t="shared" si="533"/>
        <v>0</v>
      </c>
      <c r="S567" s="37">
        <f t="shared" si="533"/>
        <v>0</v>
      </c>
      <c r="T567" s="38">
        <f t="shared" si="533"/>
        <v>0</v>
      </c>
      <c r="U567" s="43">
        <f t="shared" ref="U567:U570" si="534">SUM(I567:T567)</f>
        <v>0</v>
      </c>
      <c r="V567" s="112">
        <f t="shared" si="498"/>
        <v>0</v>
      </c>
      <c r="W567" s="10"/>
    </row>
    <row r="568" spans="2:23" ht="17.100000000000001" customHeight="1" x14ac:dyDescent="0.2">
      <c r="B568" s="156">
        <f>COUNTA(C$19:C568)</f>
        <v>69</v>
      </c>
      <c r="C568" s="160"/>
      <c r="D568" s="158"/>
      <c r="E568" s="119" t="s">
        <v>142</v>
      </c>
      <c r="F568" s="120"/>
      <c r="G568" s="28">
        <v>30</v>
      </c>
      <c r="H568" s="29" t="s">
        <v>32</v>
      </c>
      <c r="I568" s="44">
        <v>4</v>
      </c>
      <c r="J568" s="45">
        <v>6</v>
      </c>
      <c r="K568" s="45">
        <v>16</v>
      </c>
      <c r="L568" s="45">
        <v>17</v>
      </c>
      <c r="M568" s="45">
        <v>28</v>
      </c>
      <c r="N568" s="45">
        <v>26</v>
      </c>
      <c r="O568" s="45">
        <v>12</v>
      </c>
      <c r="P568" s="45">
        <v>4</v>
      </c>
      <c r="Q568" s="45">
        <v>5</v>
      </c>
      <c r="R568" s="45">
        <v>7</v>
      </c>
      <c r="S568" s="45">
        <v>19</v>
      </c>
      <c r="T568" s="46">
        <v>4</v>
      </c>
      <c r="U568" s="47">
        <f t="shared" si="534"/>
        <v>148</v>
      </c>
      <c r="V568" s="112">
        <f t="shared" si="498"/>
        <v>138</v>
      </c>
      <c r="W568" s="10"/>
    </row>
    <row r="569" spans="2:23" ht="17.100000000000001" customHeight="1" x14ac:dyDescent="0.2">
      <c r="B569" s="156">
        <f>COUNTA(C$19:C569)</f>
        <v>69</v>
      </c>
      <c r="C569" s="160"/>
      <c r="D569" s="158"/>
      <c r="E569" s="121" t="s">
        <v>37</v>
      </c>
      <c r="F569" s="89" t="s">
        <v>38</v>
      </c>
      <c r="G569" s="54"/>
      <c r="H569" s="29" t="s">
        <v>26</v>
      </c>
      <c r="I569" s="98">
        <f t="shared" ref="I569:T569" si="535">ROUNDDOWN(IF(I568&gt;120,IF(I568&gt;300,120*$G569+180*$G570+(I568-300)*$G571,120*$G569+(I568-120)*$G570),I568*$G569),2)</f>
        <v>0</v>
      </c>
      <c r="J569" s="40">
        <f t="shared" si="535"/>
        <v>0</v>
      </c>
      <c r="K569" s="40">
        <f t="shared" si="535"/>
        <v>0</v>
      </c>
      <c r="L569" s="40">
        <f t="shared" si="535"/>
        <v>0</v>
      </c>
      <c r="M569" s="40">
        <f t="shared" si="535"/>
        <v>0</v>
      </c>
      <c r="N569" s="40">
        <f t="shared" si="535"/>
        <v>0</v>
      </c>
      <c r="O569" s="40">
        <f t="shared" si="535"/>
        <v>0</v>
      </c>
      <c r="P569" s="40">
        <f t="shared" si="535"/>
        <v>0</v>
      </c>
      <c r="Q569" s="40">
        <f t="shared" si="535"/>
        <v>0</v>
      </c>
      <c r="R569" s="40">
        <f t="shared" si="535"/>
        <v>0</v>
      </c>
      <c r="S569" s="40">
        <f t="shared" si="535"/>
        <v>0</v>
      </c>
      <c r="T569" s="99">
        <f t="shared" si="535"/>
        <v>0</v>
      </c>
      <c r="U569" s="32">
        <f>SUM(I569:T569)</f>
        <v>0</v>
      </c>
      <c r="V569" s="112">
        <f t="shared" si="498"/>
        <v>0</v>
      </c>
      <c r="W569" s="10"/>
    </row>
    <row r="570" spans="2:23" ht="17.100000000000001" customHeight="1" x14ac:dyDescent="0.2">
      <c r="B570" s="156">
        <f>COUNTA(C$19:C570)</f>
        <v>69</v>
      </c>
      <c r="C570" s="160"/>
      <c r="D570" s="158"/>
      <c r="E570" s="121"/>
      <c r="F570" s="90" t="s">
        <v>39</v>
      </c>
      <c r="G570" s="51"/>
      <c r="H570" s="55" t="s">
        <v>20</v>
      </c>
      <c r="I570" s="44">
        <f>INT(SUM(I567,I569))</f>
        <v>0</v>
      </c>
      <c r="J570" s="56">
        <f>INT(SUM(J567,J569))</f>
        <v>0</v>
      </c>
      <c r="K570" s="56">
        <f t="shared" ref="K570:T570" si="536">INT(SUM(K567,K569))</f>
        <v>0</v>
      </c>
      <c r="L570" s="56">
        <f t="shared" si="536"/>
        <v>0</v>
      </c>
      <c r="M570" s="56">
        <f t="shared" si="536"/>
        <v>0</v>
      </c>
      <c r="N570" s="56">
        <f t="shared" si="536"/>
        <v>0</v>
      </c>
      <c r="O570" s="56">
        <f t="shared" si="536"/>
        <v>0</v>
      </c>
      <c r="P570" s="56">
        <f t="shared" si="536"/>
        <v>0</v>
      </c>
      <c r="Q570" s="56">
        <f t="shared" si="536"/>
        <v>0</v>
      </c>
      <c r="R570" s="56">
        <f t="shared" si="536"/>
        <v>0</v>
      </c>
      <c r="S570" s="56">
        <f t="shared" si="536"/>
        <v>0</v>
      </c>
      <c r="T570" s="100">
        <f t="shared" si="536"/>
        <v>0</v>
      </c>
      <c r="U570" s="57">
        <f t="shared" si="534"/>
        <v>0</v>
      </c>
      <c r="V570" s="112">
        <f t="shared" si="498"/>
        <v>0</v>
      </c>
      <c r="W570" s="10"/>
    </row>
    <row r="571" spans="2:23" ht="17.100000000000001" customHeight="1" x14ac:dyDescent="0.2">
      <c r="B571" s="152">
        <f>COUNTA(C$19:C571)</f>
        <v>69</v>
      </c>
      <c r="C571" s="161"/>
      <c r="D571" s="159"/>
      <c r="E571" s="122"/>
      <c r="F571" s="91" t="s">
        <v>40</v>
      </c>
      <c r="G571" s="52"/>
      <c r="H571" s="58"/>
      <c r="I571" s="101"/>
      <c r="J571" s="59"/>
      <c r="K571" s="59"/>
      <c r="L571" s="59"/>
      <c r="M571" s="59"/>
      <c r="N571" s="59"/>
      <c r="O571" s="59"/>
      <c r="P571" s="59"/>
      <c r="Q571" s="59"/>
      <c r="R571" s="59"/>
      <c r="S571" s="59"/>
      <c r="T571" s="102"/>
      <c r="U571" s="60"/>
      <c r="V571" s="112">
        <f t="shared" si="498"/>
        <v>0</v>
      </c>
      <c r="W571" s="10"/>
    </row>
    <row r="572" spans="2:23" ht="17.100000000000001" customHeight="1" x14ac:dyDescent="0.2">
      <c r="B572" s="151">
        <f>COUNTA(C$19:C572)</f>
        <v>70</v>
      </c>
      <c r="C572" s="157" t="s">
        <v>97</v>
      </c>
      <c r="D572" s="146" t="s">
        <v>33</v>
      </c>
      <c r="E572" s="117" t="s">
        <v>21</v>
      </c>
      <c r="F572" s="118"/>
      <c r="G572" s="53"/>
      <c r="H572" s="35" t="s">
        <v>19</v>
      </c>
      <c r="I572" s="36">
        <f>ROUNDDOWN($G572*$G574*$G575,2)</f>
        <v>0</v>
      </c>
      <c r="J572" s="37">
        <f t="shared" ref="J572:T572" si="537">ROUNDDOWN($G572*$G574*$G575,2)</f>
        <v>0</v>
      </c>
      <c r="K572" s="37">
        <f t="shared" si="537"/>
        <v>0</v>
      </c>
      <c r="L572" s="37">
        <f t="shared" si="537"/>
        <v>0</v>
      </c>
      <c r="M572" s="37">
        <f t="shared" si="537"/>
        <v>0</v>
      </c>
      <c r="N572" s="37">
        <f t="shared" si="537"/>
        <v>0</v>
      </c>
      <c r="O572" s="37">
        <f t="shared" si="537"/>
        <v>0</v>
      </c>
      <c r="P572" s="37">
        <f t="shared" si="537"/>
        <v>0</v>
      </c>
      <c r="Q572" s="37">
        <f t="shared" si="537"/>
        <v>0</v>
      </c>
      <c r="R572" s="37">
        <f t="shared" si="537"/>
        <v>0</v>
      </c>
      <c r="S572" s="37">
        <f t="shared" si="537"/>
        <v>0</v>
      </c>
      <c r="T572" s="38">
        <f t="shared" si="537"/>
        <v>0</v>
      </c>
      <c r="U572" s="43">
        <f t="shared" ref="U572:U573" si="538">SUM(I572:T572)</f>
        <v>0</v>
      </c>
      <c r="V572" s="112">
        <f t="shared" si="498"/>
        <v>0</v>
      </c>
      <c r="W572" s="10"/>
    </row>
    <row r="573" spans="2:23" ht="17.100000000000001" customHeight="1" x14ac:dyDescent="0.2">
      <c r="B573" s="156">
        <f>COUNTA(C$19:C573)</f>
        <v>70</v>
      </c>
      <c r="C573" s="158"/>
      <c r="D573" s="147"/>
      <c r="E573" s="92" t="s">
        <v>34</v>
      </c>
      <c r="F573" s="48"/>
      <c r="G573" s="49">
        <v>0</v>
      </c>
      <c r="H573" s="29" t="s">
        <v>30</v>
      </c>
      <c r="I573" s="103"/>
      <c r="J573" s="104"/>
      <c r="K573" s="105"/>
      <c r="L573" s="39">
        <v>118</v>
      </c>
      <c r="M573" s="45">
        <v>273</v>
      </c>
      <c r="N573" s="45">
        <v>216</v>
      </c>
      <c r="O573" s="39">
        <v>100</v>
      </c>
      <c r="P573" s="105"/>
      <c r="Q573" s="105"/>
      <c r="R573" s="105"/>
      <c r="S573" s="105"/>
      <c r="T573" s="106"/>
      <c r="U573" s="31">
        <f t="shared" si="538"/>
        <v>707</v>
      </c>
      <c r="V573" s="112">
        <f t="shared" si="498"/>
        <v>707</v>
      </c>
      <c r="W573" s="10"/>
    </row>
    <row r="574" spans="2:23" ht="17.100000000000001" customHeight="1" x14ac:dyDescent="0.2">
      <c r="B574" s="156">
        <f>COUNTA(C$19:C574)</f>
        <v>70</v>
      </c>
      <c r="C574" s="158"/>
      <c r="D574" s="147"/>
      <c r="E574" s="119" t="s">
        <v>22</v>
      </c>
      <c r="F574" s="120"/>
      <c r="G574" s="28">
        <v>5</v>
      </c>
      <c r="H574" s="29" t="s">
        <v>31</v>
      </c>
      <c r="I574" s="44">
        <v>237</v>
      </c>
      <c r="J574" s="45">
        <v>259</v>
      </c>
      <c r="K574" s="45">
        <v>299</v>
      </c>
      <c r="L574" s="45">
        <v>99</v>
      </c>
      <c r="M574" s="104"/>
      <c r="N574" s="104"/>
      <c r="O574" s="45">
        <v>118</v>
      </c>
      <c r="P574" s="45">
        <v>249</v>
      </c>
      <c r="Q574" s="45">
        <v>165</v>
      </c>
      <c r="R574" s="45">
        <v>206</v>
      </c>
      <c r="S574" s="45">
        <v>154</v>
      </c>
      <c r="T574" s="46">
        <v>163</v>
      </c>
      <c r="U574" s="31">
        <f t="shared" ref="U574:U577" si="539">SUM(I574:T574)</f>
        <v>1949</v>
      </c>
      <c r="V574" s="112">
        <f t="shared" si="498"/>
        <v>1453</v>
      </c>
      <c r="W574" s="10"/>
    </row>
    <row r="575" spans="2:23" ht="17.100000000000001" customHeight="1" x14ac:dyDescent="0.2">
      <c r="B575" s="156">
        <f>COUNTA(C$19:C575)</f>
        <v>70</v>
      </c>
      <c r="C575" s="158"/>
      <c r="D575" s="147"/>
      <c r="E575" s="92" t="s">
        <v>23</v>
      </c>
      <c r="F575" s="93">
        <v>0.9</v>
      </c>
      <c r="G575" s="109">
        <f>ROUND(1-(F575-0.85),2)</f>
        <v>0.95</v>
      </c>
      <c r="H575" s="29" t="s">
        <v>32</v>
      </c>
      <c r="I575" s="44">
        <f>SUM(I573:I574)</f>
        <v>237</v>
      </c>
      <c r="J575" s="45">
        <f t="shared" ref="J575:T575" si="540">SUM(J573:J574)</f>
        <v>259</v>
      </c>
      <c r="K575" s="45">
        <f t="shared" si="540"/>
        <v>299</v>
      </c>
      <c r="L575" s="45">
        <f t="shared" si="540"/>
        <v>217</v>
      </c>
      <c r="M575" s="45">
        <f t="shared" si="540"/>
        <v>273</v>
      </c>
      <c r="N575" s="45">
        <f t="shared" si="540"/>
        <v>216</v>
      </c>
      <c r="O575" s="45">
        <f t="shared" si="540"/>
        <v>218</v>
      </c>
      <c r="P575" s="45">
        <f t="shared" si="540"/>
        <v>249</v>
      </c>
      <c r="Q575" s="45">
        <f t="shared" si="540"/>
        <v>165</v>
      </c>
      <c r="R575" s="45">
        <f t="shared" si="540"/>
        <v>206</v>
      </c>
      <c r="S575" s="45">
        <f t="shared" si="540"/>
        <v>154</v>
      </c>
      <c r="T575" s="46">
        <f t="shared" si="540"/>
        <v>163</v>
      </c>
      <c r="U575" s="47">
        <f t="shared" si="539"/>
        <v>2656</v>
      </c>
      <c r="V575" s="112">
        <f t="shared" si="498"/>
        <v>2160</v>
      </c>
      <c r="W575" s="10"/>
    </row>
    <row r="576" spans="2:23" ht="17.100000000000001" customHeight="1" x14ac:dyDescent="0.2">
      <c r="B576" s="156">
        <f>COUNTA(C$19:C576)</f>
        <v>70</v>
      </c>
      <c r="C576" s="158"/>
      <c r="D576" s="147"/>
      <c r="E576" s="149" t="s">
        <v>27</v>
      </c>
      <c r="F576" s="94" t="s">
        <v>25</v>
      </c>
      <c r="G576" s="51"/>
      <c r="H576" s="29" t="s">
        <v>26</v>
      </c>
      <c r="I576" s="98">
        <f>ROUNDDOWN($G576*I573+$G577*I574,2)</f>
        <v>0</v>
      </c>
      <c r="J576" s="40">
        <f t="shared" ref="J576:T576" si="541">ROUNDDOWN($G576*J573+$G577*J574,2)</f>
        <v>0</v>
      </c>
      <c r="K576" s="40">
        <f t="shared" si="541"/>
        <v>0</v>
      </c>
      <c r="L576" s="40">
        <f t="shared" si="541"/>
        <v>0</v>
      </c>
      <c r="M576" s="40">
        <f t="shared" si="541"/>
        <v>0</v>
      </c>
      <c r="N576" s="40">
        <f t="shared" si="541"/>
        <v>0</v>
      </c>
      <c r="O576" s="40">
        <f t="shared" si="541"/>
        <v>0</v>
      </c>
      <c r="P576" s="40">
        <f t="shared" si="541"/>
        <v>0</v>
      </c>
      <c r="Q576" s="40">
        <f t="shared" si="541"/>
        <v>0</v>
      </c>
      <c r="R576" s="40">
        <f t="shared" si="541"/>
        <v>0</v>
      </c>
      <c r="S576" s="40">
        <f t="shared" si="541"/>
        <v>0</v>
      </c>
      <c r="T576" s="99">
        <f t="shared" si="541"/>
        <v>0</v>
      </c>
      <c r="U576" s="32">
        <f t="shared" si="539"/>
        <v>0</v>
      </c>
      <c r="V576" s="112">
        <f t="shared" si="498"/>
        <v>0</v>
      </c>
      <c r="W576" s="10"/>
    </row>
    <row r="577" spans="2:23" ht="17.100000000000001" customHeight="1" x14ac:dyDescent="0.2">
      <c r="B577" s="156">
        <f>COUNTA(C$19:C577)</f>
        <v>70</v>
      </c>
      <c r="C577" s="158"/>
      <c r="D577" s="148"/>
      <c r="E577" s="150"/>
      <c r="F577" s="95" t="s">
        <v>24</v>
      </c>
      <c r="G577" s="52"/>
      <c r="H577" s="33" t="s">
        <v>20</v>
      </c>
      <c r="I577" s="107">
        <f>INT(SUM(I572,I576))</f>
        <v>0</v>
      </c>
      <c r="J577" s="41">
        <f t="shared" ref="J577:T577" si="542">INT(SUM(J572,J576))</f>
        <v>0</v>
      </c>
      <c r="K577" s="41">
        <f t="shared" si="542"/>
        <v>0</v>
      </c>
      <c r="L577" s="41">
        <f t="shared" si="542"/>
        <v>0</v>
      </c>
      <c r="M577" s="41">
        <f t="shared" si="542"/>
        <v>0</v>
      </c>
      <c r="N577" s="41">
        <f t="shared" si="542"/>
        <v>0</v>
      </c>
      <c r="O577" s="41">
        <f t="shared" si="542"/>
        <v>0</v>
      </c>
      <c r="P577" s="41">
        <f t="shared" si="542"/>
        <v>0</v>
      </c>
      <c r="Q577" s="41">
        <f t="shared" si="542"/>
        <v>0</v>
      </c>
      <c r="R577" s="41">
        <f t="shared" si="542"/>
        <v>0</v>
      </c>
      <c r="S577" s="41">
        <f t="shared" si="542"/>
        <v>0</v>
      </c>
      <c r="T577" s="108">
        <f t="shared" si="542"/>
        <v>0</v>
      </c>
      <c r="U577" s="34">
        <f t="shared" si="539"/>
        <v>0</v>
      </c>
      <c r="V577" s="112">
        <f t="shared" si="498"/>
        <v>0</v>
      </c>
      <c r="W577" s="10"/>
    </row>
    <row r="578" spans="2:23" ht="17.100000000000001" customHeight="1" x14ac:dyDescent="0.2">
      <c r="B578" s="156">
        <f>COUNTA(C$19:C578)</f>
        <v>70</v>
      </c>
      <c r="C578" s="160"/>
      <c r="D578" s="157" t="s">
        <v>35</v>
      </c>
      <c r="E578" s="117" t="s">
        <v>41</v>
      </c>
      <c r="F578" s="118"/>
      <c r="G578" s="53"/>
      <c r="H578" s="35" t="s">
        <v>19</v>
      </c>
      <c r="I578" s="36">
        <f t="shared" ref="I578:T578" si="543">$G578</f>
        <v>0</v>
      </c>
      <c r="J578" s="37">
        <f t="shared" si="543"/>
        <v>0</v>
      </c>
      <c r="K578" s="37">
        <f t="shared" si="543"/>
        <v>0</v>
      </c>
      <c r="L578" s="37">
        <f t="shared" si="543"/>
        <v>0</v>
      </c>
      <c r="M578" s="37">
        <f t="shared" si="543"/>
        <v>0</v>
      </c>
      <c r="N578" s="37">
        <f t="shared" si="543"/>
        <v>0</v>
      </c>
      <c r="O578" s="37">
        <f t="shared" si="543"/>
        <v>0</v>
      </c>
      <c r="P578" s="37">
        <f t="shared" si="543"/>
        <v>0</v>
      </c>
      <c r="Q578" s="37">
        <f t="shared" si="543"/>
        <v>0</v>
      </c>
      <c r="R578" s="37">
        <f t="shared" si="543"/>
        <v>0</v>
      </c>
      <c r="S578" s="37">
        <f t="shared" si="543"/>
        <v>0</v>
      </c>
      <c r="T578" s="38">
        <f t="shared" si="543"/>
        <v>0</v>
      </c>
      <c r="U578" s="43">
        <f t="shared" ref="U578:U581" si="544">SUM(I578:T578)</f>
        <v>0</v>
      </c>
      <c r="V578" s="112">
        <f t="shared" si="498"/>
        <v>0</v>
      </c>
      <c r="W578" s="10"/>
    </row>
    <row r="579" spans="2:23" ht="17.100000000000001" customHeight="1" x14ac:dyDescent="0.2">
      <c r="B579" s="156">
        <f>COUNTA(C$19:C579)</f>
        <v>70</v>
      </c>
      <c r="C579" s="160"/>
      <c r="D579" s="158"/>
      <c r="E579" s="119" t="s">
        <v>142</v>
      </c>
      <c r="F579" s="120"/>
      <c r="G579" s="28">
        <v>15</v>
      </c>
      <c r="H579" s="29" t="s">
        <v>32</v>
      </c>
      <c r="I579" s="44">
        <v>17</v>
      </c>
      <c r="J579" s="45">
        <v>6</v>
      </c>
      <c r="K579" s="45">
        <v>8</v>
      </c>
      <c r="L579" s="45">
        <v>14</v>
      </c>
      <c r="M579" s="45">
        <v>21</v>
      </c>
      <c r="N579" s="45">
        <v>19</v>
      </c>
      <c r="O579" s="45">
        <v>9</v>
      </c>
      <c r="P579" s="45">
        <v>5</v>
      </c>
      <c r="Q579" s="45">
        <v>7</v>
      </c>
      <c r="R579" s="45">
        <v>23</v>
      </c>
      <c r="S579" s="45">
        <v>29</v>
      </c>
      <c r="T579" s="46">
        <v>16</v>
      </c>
      <c r="U579" s="47">
        <f t="shared" si="544"/>
        <v>174</v>
      </c>
      <c r="V579" s="112">
        <f t="shared" si="498"/>
        <v>151</v>
      </c>
      <c r="W579" s="10"/>
    </row>
    <row r="580" spans="2:23" ht="17.100000000000001" customHeight="1" x14ac:dyDescent="0.2">
      <c r="B580" s="156">
        <f>COUNTA(C$19:C580)</f>
        <v>70</v>
      </c>
      <c r="C580" s="160"/>
      <c r="D580" s="158"/>
      <c r="E580" s="121" t="s">
        <v>37</v>
      </c>
      <c r="F580" s="89" t="s">
        <v>38</v>
      </c>
      <c r="G580" s="54"/>
      <c r="H580" s="29" t="s">
        <v>26</v>
      </c>
      <c r="I580" s="98">
        <f t="shared" ref="I580:T580" si="545">ROUNDDOWN(IF(I579&gt;120,IF(I579&gt;300,120*$G580+180*$G581+(I579-300)*$G582,120*$G580+(I579-120)*$G581),I579*$G580),2)</f>
        <v>0</v>
      </c>
      <c r="J580" s="40">
        <f t="shared" si="545"/>
        <v>0</v>
      </c>
      <c r="K580" s="40">
        <f t="shared" si="545"/>
        <v>0</v>
      </c>
      <c r="L580" s="40">
        <f t="shared" si="545"/>
        <v>0</v>
      </c>
      <c r="M580" s="40">
        <f t="shared" si="545"/>
        <v>0</v>
      </c>
      <c r="N580" s="40">
        <f t="shared" si="545"/>
        <v>0</v>
      </c>
      <c r="O580" s="40">
        <f t="shared" si="545"/>
        <v>0</v>
      </c>
      <c r="P580" s="40">
        <f t="shared" si="545"/>
        <v>0</v>
      </c>
      <c r="Q580" s="40">
        <f t="shared" si="545"/>
        <v>0</v>
      </c>
      <c r="R580" s="40">
        <f t="shared" si="545"/>
        <v>0</v>
      </c>
      <c r="S580" s="40">
        <f t="shared" si="545"/>
        <v>0</v>
      </c>
      <c r="T580" s="99">
        <f t="shared" si="545"/>
        <v>0</v>
      </c>
      <c r="U580" s="32">
        <f>SUM(I580:T580)</f>
        <v>0</v>
      </c>
      <c r="V580" s="112">
        <f t="shared" si="498"/>
        <v>0</v>
      </c>
      <c r="W580" s="10"/>
    </row>
    <row r="581" spans="2:23" ht="17.100000000000001" customHeight="1" x14ac:dyDescent="0.2">
      <c r="B581" s="156">
        <f>COUNTA(C$19:C581)</f>
        <v>70</v>
      </c>
      <c r="C581" s="160"/>
      <c r="D581" s="158"/>
      <c r="E581" s="121"/>
      <c r="F581" s="90" t="s">
        <v>39</v>
      </c>
      <c r="G581" s="51"/>
      <c r="H581" s="55" t="s">
        <v>20</v>
      </c>
      <c r="I581" s="44">
        <f>INT(SUM(I578,I580))</f>
        <v>0</v>
      </c>
      <c r="J581" s="56">
        <f>INT(SUM(J578,J580))</f>
        <v>0</v>
      </c>
      <c r="K581" s="56">
        <f t="shared" ref="K581:T581" si="546">INT(SUM(K578,K580))</f>
        <v>0</v>
      </c>
      <c r="L581" s="56">
        <f t="shared" si="546"/>
        <v>0</v>
      </c>
      <c r="M581" s="56">
        <f t="shared" si="546"/>
        <v>0</v>
      </c>
      <c r="N581" s="56">
        <f t="shared" si="546"/>
        <v>0</v>
      </c>
      <c r="O581" s="56">
        <f t="shared" si="546"/>
        <v>0</v>
      </c>
      <c r="P581" s="56">
        <f t="shared" si="546"/>
        <v>0</v>
      </c>
      <c r="Q581" s="56">
        <f t="shared" si="546"/>
        <v>0</v>
      </c>
      <c r="R581" s="56">
        <f t="shared" si="546"/>
        <v>0</v>
      </c>
      <c r="S581" s="56">
        <f t="shared" si="546"/>
        <v>0</v>
      </c>
      <c r="T581" s="100">
        <f t="shared" si="546"/>
        <v>0</v>
      </c>
      <c r="U581" s="57">
        <f t="shared" si="544"/>
        <v>0</v>
      </c>
      <c r="V581" s="112">
        <f t="shared" si="498"/>
        <v>0</v>
      </c>
      <c r="W581" s="10"/>
    </row>
    <row r="582" spans="2:23" ht="17.100000000000001" customHeight="1" x14ac:dyDescent="0.2">
      <c r="B582" s="152">
        <f>COUNTA(C$19:C582)</f>
        <v>70</v>
      </c>
      <c r="C582" s="161"/>
      <c r="D582" s="159"/>
      <c r="E582" s="122"/>
      <c r="F582" s="91" t="s">
        <v>40</v>
      </c>
      <c r="G582" s="52"/>
      <c r="H582" s="58"/>
      <c r="I582" s="101"/>
      <c r="J582" s="59"/>
      <c r="K582" s="59"/>
      <c r="L582" s="59"/>
      <c r="M582" s="59"/>
      <c r="N582" s="59"/>
      <c r="O582" s="59"/>
      <c r="P582" s="59"/>
      <c r="Q582" s="59"/>
      <c r="R582" s="59"/>
      <c r="S582" s="59"/>
      <c r="T582" s="102"/>
      <c r="U582" s="60"/>
      <c r="V582" s="112">
        <f t="shared" si="498"/>
        <v>0</v>
      </c>
      <c r="W582" s="10"/>
    </row>
    <row r="583" spans="2:23" ht="17.100000000000001" customHeight="1" x14ac:dyDescent="0.2">
      <c r="B583" s="151">
        <f>COUNTA(C$19:C583)</f>
        <v>71</v>
      </c>
      <c r="C583" s="157" t="s">
        <v>98</v>
      </c>
      <c r="D583" s="146" t="s">
        <v>33</v>
      </c>
      <c r="E583" s="117" t="s">
        <v>21</v>
      </c>
      <c r="F583" s="118"/>
      <c r="G583" s="53"/>
      <c r="H583" s="35" t="s">
        <v>19</v>
      </c>
      <c r="I583" s="36">
        <f>ROUNDDOWN($G583*$G585*$G586,2)</f>
        <v>0</v>
      </c>
      <c r="J583" s="37">
        <f t="shared" ref="J583:T583" si="547">ROUNDDOWN($G583*$G585*$G586,2)</f>
        <v>0</v>
      </c>
      <c r="K583" s="37">
        <f t="shared" si="547"/>
        <v>0</v>
      </c>
      <c r="L583" s="37">
        <f t="shared" si="547"/>
        <v>0</v>
      </c>
      <c r="M583" s="37">
        <f t="shared" si="547"/>
        <v>0</v>
      </c>
      <c r="N583" s="37">
        <f t="shared" si="547"/>
        <v>0</v>
      </c>
      <c r="O583" s="37">
        <f t="shared" si="547"/>
        <v>0</v>
      </c>
      <c r="P583" s="37">
        <f t="shared" si="547"/>
        <v>0</v>
      </c>
      <c r="Q583" s="37">
        <f t="shared" si="547"/>
        <v>0</v>
      </c>
      <c r="R583" s="37">
        <f t="shared" si="547"/>
        <v>0</v>
      </c>
      <c r="S583" s="37">
        <f t="shared" si="547"/>
        <v>0</v>
      </c>
      <c r="T583" s="38">
        <f t="shared" si="547"/>
        <v>0</v>
      </c>
      <c r="U583" s="43">
        <f t="shared" ref="U583:U584" si="548">SUM(I583:T583)</f>
        <v>0</v>
      </c>
      <c r="V583" s="112">
        <f t="shared" si="498"/>
        <v>0</v>
      </c>
      <c r="W583" s="10"/>
    </row>
    <row r="584" spans="2:23" ht="17.100000000000001" customHeight="1" x14ac:dyDescent="0.2">
      <c r="B584" s="156">
        <f>COUNTA(C$19:C584)</f>
        <v>71</v>
      </c>
      <c r="C584" s="158"/>
      <c r="D584" s="147"/>
      <c r="E584" s="92" t="s">
        <v>34</v>
      </c>
      <c r="F584" s="48"/>
      <c r="G584" s="49">
        <v>0</v>
      </c>
      <c r="H584" s="29" t="s">
        <v>30</v>
      </c>
      <c r="I584" s="103"/>
      <c r="J584" s="104"/>
      <c r="K584" s="105"/>
      <c r="L584" s="39">
        <v>64</v>
      </c>
      <c r="M584" s="45">
        <v>117</v>
      </c>
      <c r="N584" s="45">
        <v>107</v>
      </c>
      <c r="O584" s="39">
        <v>47</v>
      </c>
      <c r="P584" s="105"/>
      <c r="Q584" s="105"/>
      <c r="R584" s="105"/>
      <c r="S584" s="105"/>
      <c r="T584" s="106"/>
      <c r="U584" s="31">
        <f t="shared" si="548"/>
        <v>335</v>
      </c>
      <c r="V584" s="112">
        <f t="shared" si="498"/>
        <v>335</v>
      </c>
      <c r="W584" s="10"/>
    </row>
    <row r="585" spans="2:23" ht="17.100000000000001" customHeight="1" x14ac:dyDescent="0.2">
      <c r="B585" s="156">
        <f>COUNTA(C$19:C585)</f>
        <v>71</v>
      </c>
      <c r="C585" s="158"/>
      <c r="D585" s="147"/>
      <c r="E585" s="119" t="s">
        <v>22</v>
      </c>
      <c r="F585" s="120"/>
      <c r="G585" s="28">
        <v>7</v>
      </c>
      <c r="H585" s="29" t="s">
        <v>31</v>
      </c>
      <c r="I585" s="44">
        <v>118</v>
      </c>
      <c r="J585" s="45">
        <v>108</v>
      </c>
      <c r="K585" s="45">
        <v>106</v>
      </c>
      <c r="L585" s="45">
        <v>40</v>
      </c>
      <c r="M585" s="104"/>
      <c r="N585" s="104"/>
      <c r="O585" s="45">
        <v>64</v>
      </c>
      <c r="P585" s="45">
        <v>120</v>
      </c>
      <c r="Q585" s="45">
        <v>106</v>
      </c>
      <c r="R585" s="45">
        <v>140</v>
      </c>
      <c r="S585" s="45">
        <v>99</v>
      </c>
      <c r="T585" s="46">
        <v>99</v>
      </c>
      <c r="U585" s="31">
        <f t="shared" ref="U585:U597" si="549">SUM(I585:T585)</f>
        <v>1000</v>
      </c>
      <c r="V585" s="112">
        <f t="shared" si="498"/>
        <v>774</v>
      </c>
      <c r="W585" s="10"/>
    </row>
    <row r="586" spans="2:23" ht="17.100000000000001" customHeight="1" x14ac:dyDescent="0.2">
      <c r="B586" s="156">
        <f>COUNTA(C$19:C586)</f>
        <v>71</v>
      </c>
      <c r="C586" s="158"/>
      <c r="D586" s="147"/>
      <c r="E586" s="92" t="s">
        <v>23</v>
      </c>
      <c r="F586" s="93">
        <v>0.9</v>
      </c>
      <c r="G586" s="109">
        <f>ROUND(1-(F586-0.85),2)</f>
        <v>0.95</v>
      </c>
      <c r="H586" s="29" t="s">
        <v>32</v>
      </c>
      <c r="I586" s="44">
        <f>SUM(I584:I585)</f>
        <v>118</v>
      </c>
      <c r="J586" s="45">
        <f t="shared" ref="J586:T586" si="550">SUM(J584:J585)</f>
        <v>108</v>
      </c>
      <c r="K586" s="45">
        <f t="shared" si="550"/>
        <v>106</v>
      </c>
      <c r="L586" s="45">
        <f t="shared" si="550"/>
        <v>104</v>
      </c>
      <c r="M586" s="45">
        <f t="shared" si="550"/>
        <v>117</v>
      </c>
      <c r="N586" s="45">
        <f t="shared" si="550"/>
        <v>107</v>
      </c>
      <c r="O586" s="45">
        <f t="shared" si="550"/>
        <v>111</v>
      </c>
      <c r="P586" s="45">
        <f t="shared" si="550"/>
        <v>120</v>
      </c>
      <c r="Q586" s="45">
        <f t="shared" si="550"/>
        <v>106</v>
      </c>
      <c r="R586" s="45">
        <f t="shared" si="550"/>
        <v>140</v>
      </c>
      <c r="S586" s="45">
        <f t="shared" si="550"/>
        <v>99</v>
      </c>
      <c r="T586" s="46">
        <f t="shared" si="550"/>
        <v>99</v>
      </c>
      <c r="U586" s="47">
        <f t="shared" si="549"/>
        <v>1335</v>
      </c>
      <c r="V586" s="112">
        <f t="shared" si="498"/>
        <v>1109</v>
      </c>
      <c r="W586" s="10"/>
    </row>
    <row r="587" spans="2:23" ht="17.100000000000001" customHeight="1" x14ac:dyDescent="0.2">
      <c r="B587" s="156">
        <f>COUNTA(C$19:C587)</f>
        <v>71</v>
      </c>
      <c r="C587" s="158"/>
      <c r="D587" s="147"/>
      <c r="E587" s="149" t="s">
        <v>27</v>
      </c>
      <c r="F587" s="94" t="s">
        <v>25</v>
      </c>
      <c r="G587" s="51"/>
      <c r="H587" s="29" t="s">
        <v>26</v>
      </c>
      <c r="I587" s="98">
        <f>ROUNDDOWN($G587*I584+$G588*I585,2)</f>
        <v>0</v>
      </c>
      <c r="J587" s="40">
        <f t="shared" ref="J587:T587" si="551">ROUNDDOWN($G587*J584+$G588*J585,2)</f>
        <v>0</v>
      </c>
      <c r="K587" s="40">
        <f t="shared" si="551"/>
        <v>0</v>
      </c>
      <c r="L587" s="40">
        <f t="shared" si="551"/>
        <v>0</v>
      </c>
      <c r="M587" s="40">
        <f t="shared" si="551"/>
        <v>0</v>
      </c>
      <c r="N587" s="40">
        <f t="shared" si="551"/>
        <v>0</v>
      </c>
      <c r="O587" s="40">
        <f t="shared" si="551"/>
        <v>0</v>
      </c>
      <c r="P587" s="40">
        <f t="shared" si="551"/>
        <v>0</v>
      </c>
      <c r="Q587" s="40">
        <f t="shared" si="551"/>
        <v>0</v>
      </c>
      <c r="R587" s="40">
        <f t="shared" si="551"/>
        <v>0</v>
      </c>
      <c r="S587" s="40">
        <f t="shared" si="551"/>
        <v>0</v>
      </c>
      <c r="T587" s="99">
        <f t="shared" si="551"/>
        <v>0</v>
      </c>
      <c r="U587" s="32">
        <f t="shared" si="549"/>
        <v>0</v>
      </c>
      <c r="V587" s="112">
        <f t="shared" si="498"/>
        <v>0</v>
      </c>
      <c r="W587" s="10"/>
    </row>
    <row r="588" spans="2:23" ht="17.100000000000001" customHeight="1" x14ac:dyDescent="0.2">
      <c r="B588" s="156">
        <f>COUNTA(C$19:C588)</f>
        <v>71</v>
      </c>
      <c r="C588" s="158"/>
      <c r="D588" s="148"/>
      <c r="E588" s="150"/>
      <c r="F588" s="95" t="s">
        <v>24</v>
      </c>
      <c r="G588" s="52"/>
      <c r="H588" s="33" t="s">
        <v>20</v>
      </c>
      <c r="I588" s="107">
        <f>INT(SUM(I583,I587))</f>
        <v>0</v>
      </c>
      <c r="J588" s="41">
        <f t="shared" ref="J588:T588" si="552">INT(SUM(J583,J587))</f>
        <v>0</v>
      </c>
      <c r="K588" s="41">
        <f t="shared" si="552"/>
        <v>0</v>
      </c>
      <c r="L588" s="41">
        <f t="shared" si="552"/>
        <v>0</v>
      </c>
      <c r="M588" s="41">
        <f t="shared" si="552"/>
        <v>0</v>
      </c>
      <c r="N588" s="41">
        <f t="shared" si="552"/>
        <v>0</v>
      </c>
      <c r="O588" s="41">
        <f t="shared" si="552"/>
        <v>0</v>
      </c>
      <c r="P588" s="41">
        <f t="shared" si="552"/>
        <v>0</v>
      </c>
      <c r="Q588" s="41">
        <f t="shared" si="552"/>
        <v>0</v>
      </c>
      <c r="R588" s="41">
        <f t="shared" si="552"/>
        <v>0</v>
      </c>
      <c r="S588" s="41">
        <f t="shared" si="552"/>
        <v>0</v>
      </c>
      <c r="T588" s="108">
        <f t="shared" si="552"/>
        <v>0</v>
      </c>
      <c r="U588" s="34">
        <f t="shared" si="549"/>
        <v>0</v>
      </c>
      <c r="V588" s="112">
        <f t="shared" si="498"/>
        <v>0</v>
      </c>
      <c r="W588" s="10"/>
    </row>
    <row r="589" spans="2:23" ht="17.100000000000001" customHeight="1" x14ac:dyDescent="0.2">
      <c r="B589" s="156">
        <f>COUNTA(C$19:C589)</f>
        <v>71</v>
      </c>
      <c r="C589" s="160"/>
      <c r="D589" s="157" t="s">
        <v>35</v>
      </c>
      <c r="E589" s="117" t="s">
        <v>41</v>
      </c>
      <c r="F589" s="118"/>
      <c r="G589" s="53"/>
      <c r="H589" s="35" t="s">
        <v>19</v>
      </c>
      <c r="I589" s="36">
        <f t="shared" ref="I589:T589" si="553">$G589</f>
        <v>0</v>
      </c>
      <c r="J589" s="37">
        <f t="shared" si="553"/>
        <v>0</v>
      </c>
      <c r="K589" s="37">
        <f t="shared" si="553"/>
        <v>0</v>
      </c>
      <c r="L589" s="37">
        <f t="shared" si="553"/>
        <v>0</v>
      </c>
      <c r="M589" s="37">
        <f t="shared" si="553"/>
        <v>0</v>
      </c>
      <c r="N589" s="37">
        <f t="shared" si="553"/>
        <v>0</v>
      </c>
      <c r="O589" s="37">
        <f t="shared" si="553"/>
        <v>0</v>
      </c>
      <c r="P589" s="37">
        <f t="shared" si="553"/>
        <v>0</v>
      </c>
      <c r="Q589" s="37">
        <f t="shared" si="553"/>
        <v>0</v>
      </c>
      <c r="R589" s="37">
        <f t="shared" si="553"/>
        <v>0</v>
      </c>
      <c r="S589" s="37">
        <f t="shared" si="553"/>
        <v>0</v>
      </c>
      <c r="T589" s="38">
        <f t="shared" si="553"/>
        <v>0</v>
      </c>
      <c r="U589" s="43">
        <f t="shared" ref="U589:U592" si="554">SUM(I589:T589)</f>
        <v>0</v>
      </c>
      <c r="V589" s="112">
        <f t="shared" si="498"/>
        <v>0</v>
      </c>
      <c r="W589" s="10"/>
    </row>
    <row r="590" spans="2:23" ht="17.100000000000001" customHeight="1" x14ac:dyDescent="0.2">
      <c r="B590" s="156">
        <f>COUNTA(C$19:C590)</f>
        <v>71</v>
      </c>
      <c r="C590" s="160"/>
      <c r="D590" s="158"/>
      <c r="E590" s="119" t="s">
        <v>142</v>
      </c>
      <c r="F590" s="120"/>
      <c r="G590" s="28">
        <v>30</v>
      </c>
      <c r="H590" s="29" t="s">
        <v>32</v>
      </c>
      <c r="I590" s="44">
        <v>36</v>
      </c>
      <c r="J590" s="45">
        <v>30</v>
      </c>
      <c r="K590" s="45">
        <v>33</v>
      </c>
      <c r="L590" s="45">
        <v>35</v>
      </c>
      <c r="M590" s="45">
        <v>43</v>
      </c>
      <c r="N590" s="45">
        <v>40</v>
      </c>
      <c r="O590" s="45">
        <v>28</v>
      </c>
      <c r="P590" s="45">
        <v>28</v>
      </c>
      <c r="Q590" s="45">
        <v>32</v>
      </c>
      <c r="R590" s="45">
        <v>43</v>
      </c>
      <c r="S590" s="45">
        <v>47</v>
      </c>
      <c r="T590" s="46">
        <v>38</v>
      </c>
      <c r="U590" s="47">
        <f t="shared" si="554"/>
        <v>433</v>
      </c>
      <c r="V590" s="112">
        <f t="shared" si="498"/>
        <v>367</v>
      </c>
      <c r="W590" s="10"/>
    </row>
    <row r="591" spans="2:23" ht="17.100000000000001" customHeight="1" x14ac:dyDescent="0.2">
      <c r="B591" s="156">
        <f>COUNTA(C$19:C591)</f>
        <v>71</v>
      </c>
      <c r="C591" s="160"/>
      <c r="D591" s="158"/>
      <c r="E591" s="121" t="s">
        <v>37</v>
      </c>
      <c r="F591" s="89" t="s">
        <v>38</v>
      </c>
      <c r="G591" s="54"/>
      <c r="H591" s="29" t="s">
        <v>26</v>
      </c>
      <c r="I591" s="98">
        <f t="shared" ref="I591:T591" si="555">ROUNDDOWN(IF(I590&gt;120,IF(I590&gt;300,120*$G591+180*$G592+(I590-300)*$G593,120*$G591+(I590-120)*$G592),I590*$G591),2)</f>
        <v>0</v>
      </c>
      <c r="J591" s="40">
        <f t="shared" si="555"/>
        <v>0</v>
      </c>
      <c r="K591" s="40">
        <f t="shared" si="555"/>
        <v>0</v>
      </c>
      <c r="L591" s="40">
        <f t="shared" si="555"/>
        <v>0</v>
      </c>
      <c r="M591" s="40">
        <f t="shared" si="555"/>
        <v>0</v>
      </c>
      <c r="N591" s="40">
        <f t="shared" si="555"/>
        <v>0</v>
      </c>
      <c r="O591" s="40">
        <f t="shared" si="555"/>
        <v>0</v>
      </c>
      <c r="P591" s="40">
        <f t="shared" si="555"/>
        <v>0</v>
      </c>
      <c r="Q591" s="40">
        <f t="shared" si="555"/>
        <v>0</v>
      </c>
      <c r="R591" s="40">
        <f t="shared" si="555"/>
        <v>0</v>
      </c>
      <c r="S591" s="40">
        <f t="shared" si="555"/>
        <v>0</v>
      </c>
      <c r="T591" s="99">
        <f t="shared" si="555"/>
        <v>0</v>
      </c>
      <c r="U591" s="32">
        <f>SUM(I591:T591)</f>
        <v>0</v>
      </c>
      <c r="V591" s="112">
        <f t="shared" si="498"/>
        <v>0</v>
      </c>
      <c r="W591" s="10"/>
    </row>
    <row r="592" spans="2:23" ht="17.100000000000001" customHeight="1" x14ac:dyDescent="0.2">
      <c r="B592" s="156">
        <f>COUNTA(C$19:C592)</f>
        <v>71</v>
      </c>
      <c r="C592" s="160"/>
      <c r="D592" s="158"/>
      <c r="E592" s="121"/>
      <c r="F592" s="90" t="s">
        <v>39</v>
      </c>
      <c r="G592" s="51"/>
      <c r="H592" s="55" t="s">
        <v>20</v>
      </c>
      <c r="I592" s="44">
        <f>INT(SUM(I589,I591))</f>
        <v>0</v>
      </c>
      <c r="J592" s="56">
        <f>INT(SUM(J589,J591))</f>
        <v>0</v>
      </c>
      <c r="K592" s="56">
        <f t="shared" ref="K592:T592" si="556">INT(SUM(K589,K591))</f>
        <v>0</v>
      </c>
      <c r="L592" s="56">
        <f t="shared" si="556"/>
        <v>0</v>
      </c>
      <c r="M592" s="56">
        <f t="shared" si="556"/>
        <v>0</v>
      </c>
      <c r="N592" s="56">
        <f t="shared" si="556"/>
        <v>0</v>
      </c>
      <c r="O592" s="56">
        <f t="shared" si="556"/>
        <v>0</v>
      </c>
      <c r="P592" s="56">
        <f t="shared" si="556"/>
        <v>0</v>
      </c>
      <c r="Q592" s="56">
        <f t="shared" si="556"/>
        <v>0</v>
      </c>
      <c r="R592" s="56">
        <f t="shared" si="556"/>
        <v>0</v>
      </c>
      <c r="S592" s="56">
        <f t="shared" si="556"/>
        <v>0</v>
      </c>
      <c r="T592" s="100">
        <f t="shared" si="556"/>
        <v>0</v>
      </c>
      <c r="U592" s="57">
        <f t="shared" si="554"/>
        <v>0</v>
      </c>
      <c r="V592" s="112">
        <f t="shared" si="498"/>
        <v>0</v>
      </c>
      <c r="W592" s="10"/>
    </row>
    <row r="593" spans="2:23" ht="17.100000000000001" customHeight="1" x14ac:dyDescent="0.2">
      <c r="B593" s="152">
        <f>COUNTA(C$19:C593)</f>
        <v>71</v>
      </c>
      <c r="C593" s="161"/>
      <c r="D593" s="159"/>
      <c r="E593" s="122"/>
      <c r="F593" s="91" t="s">
        <v>40</v>
      </c>
      <c r="G593" s="52"/>
      <c r="H593" s="58"/>
      <c r="I593" s="101"/>
      <c r="J593" s="59"/>
      <c r="K593" s="59"/>
      <c r="L593" s="59"/>
      <c r="M593" s="59"/>
      <c r="N593" s="59"/>
      <c r="O593" s="59"/>
      <c r="P593" s="59"/>
      <c r="Q593" s="59"/>
      <c r="R593" s="59"/>
      <c r="S593" s="59"/>
      <c r="T593" s="102"/>
      <c r="U593" s="60"/>
      <c r="V593" s="112">
        <f t="shared" si="498"/>
        <v>0</v>
      </c>
      <c r="W593" s="10"/>
    </row>
    <row r="594" spans="2:23" ht="17.100000000000001" customHeight="1" x14ac:dyDescent="0.2">
      <c r="B594" s="151">
        <f>COUNTA(C$19:C594)</f>
        <v>72</v>
      </c>
      <c r="C594" s="157" t="s">
        <v>141</v>
      </c>
      <c r="D594" s="157" t="s">
        <v>35</v>
      </c>
      <c r="E594" s="117" t="s">
        <v>41</v>
      </c>
      <c r="F594" s="118"/>
      <c r="G594" s="53"/>
      <c r="H594" s="35" t="s">
        <v>19</v>
      </c>
      <c r="I594" s="36">
        <f>$G594</f>
        <v>0</v>
      </c>
      <c r="J594" s="37">
        <f>$G594</f>
        <v>0</v>
      </c>
      <c r="K594" s="37">
        <f t="shared" ref="K594:T594" si="557">$G594</f>
        <v>0</v>
      </c>
      <c r="L594" s="37">
        <f t="shared" si="557"/>
        <v>0</v>
      </c>
      <c r="M594" s="37">
        <f t="shared" si="557"/>
        <v>0</v>
      </c>
      <c r="N594" s="37">
        <f t="shared" si="557"/>
        <v>0</v>
      </c>
      <c r="O594" s="37">
        <f t="shared" si="557"/>
        <v>0</v>
      </c>
      <c r="P594" s="37">
        <f t="shared" si="557"/>
        <v>0</v>
      </c>
      <c r="Q594" s="37">
        <f t="shared" si="557"/>
        <v>0</v>
      </c>
      <c r="R594" s="37">
        <f t="shared" si="557"/>
        <v>0</v>
      </c>
      <c r="S594" s="37">
        <f t="shared" si="557"/>
        <v>0</v>
      </c>
      <c r="T594" s="38">
        <f t="shared" si="557"/>
        <v>0</v>
      </c>
      <c r="U594" s="43">
        <f t="shared" si="549"/>
        <v>0</v>
      </c>
      <c r="V594" s="112">
        <f t="shared" si="498"/>
        <v>0</v>
      </c>
      <c r="W594" s="10"/>
    </row>
    <row r="595" spans="2:23" ht="17.100000000000001" customHeight="1" x14ac:dyDescent="0.2">
      <c r="B595" s="156">
        <f>COUNTA(C$19:C595)</f>
        <v>72</v>
      </c>
      <c r="C595" s="158"/>
      <c r="D595" s="158"/>
      <c r="E595" s="119" t="s">
        <v>142</v>
      </c>
      <c r="F595" s="120"/>
      <c r="G595" s="28">
        <v>30</v>
      </c>
      <c r="H595" s="29" t="s">
        <v>32</v>
      </c>
      <c r="I595" s="44">
        <v>31</v>
      </c>
      <c r="J595" s="45">
        <v>34</v>
      </c>
      <c r="K595" s="45">
        <v>37</v>
      </c>
      <c r="L595" s="45">
        <v>38</v>
      </c>
      <c r="M595" s="45">
        <v>52</v>
      </c>
      <c r="N595" s="45">
        <v>47</v>
      </c>
      <c r="O595" s="45">
        <v>36</v>
      </c>
      <c r="P595" s="45">
        <v>31</v>
      </c>
      <c r="Q595" s="45">
        <v>30</v>
      </c>
      <c r="R595" s="45">
        <v>41</v>
      </c>
      <c r="S595" s="45">
        <v>33</v>
      </c>
      <c r="T595" s="46">
        <v>30</v>
      </c>
      <c r="U595" s="47">
        <f t="shared" si="549"/>
        <v>440</v>
      </c>
      <c r="V595" s="112">
        <f t="shared" si="498"/>
        <v>375</v>
      </c>
      <c r="W595" s="10"/>
    </row>
    <row r="596" spans="2:23" ht="17.100000000000001" customHeight="1" x14ac:dyDescent="0.2">
      <c r="B596" s="156">
        <f>COUNTA(C$19:C596)</f>
        <v>72</v>
      </c>
      <c r="C596" s="158"/>
      <c r="D596" s="158"/>
      <c r="E596" s="121" t="s">
        <v>37</v>
      </c>
      <c r="F596" s="89" t="s">
        <v>38</v>
      </c>
      <c r="G596" s="54"/>
      <c r="H596" s="29" t="s">
        <v>26</v>
      </c>
      <c r="I596" s="98">
        <f>ROUNDDOWN(IF(I595&gt;120,IF(I595&gt;300,120*$G596+180*$G597+(I595-300)*$G598,120*$G596+(I595-120)*$G597),I595*$G596),2)</f>
        <v>0</v>
      </c>
      <c r="J596" s="40">
        <f>ROUNDDOWN(IF(J595&gt;120,IF(J595&gt;300,120*$G596+180*$G597+(J595-300)*$G598,120*$G596+(J595-120)*$G597),J595*$G596),2)</f>
        <v>0</v>
      </c>
      <c r="K596" s="40">
        <f>ROUNDDOWN(IF(K595&gt;120,IF(K595&gt;300,120*$G596+180*$G597+(K595-300)*$G598,120*$G596+(K595-120)*$G597),K595*$G596),2)</f>
        <v>0</v>
      </c>
      <c r="L596" s="40">
        <f t="shared" ref="L596:T596" si="558">ROUNDDOWN(IF(L595&gt;120,IF(L595&gt;300,120*$G596+180*$G597+(L595-300)*$G598,120*$G596+(L595-120)*$G597),L595*$G596),2)</f>
        <v>0</v>
      </c>
      <c r="M596" s="40">
        <f t="shared" si="558"/>
        <v>0</v>
      </c>
      <c r="N596" s="40">
        <f t="shared" si="558"/>
        <v>0</v>
      </c>
      <c r="O596" s="40">
        <f t="shared" si="558"/>
        <v>0</v>
      </c>
      <c r="P596" s="40">
        <f t="shared" si="558"/>
        <v>0</v>
      </c>
      <c r="Q596" s="40">
        <f t="shared" si="558"/>
        <v>0</v>
      </c>
      <c r="R596" s="40">
        <f t="shared" si="558"/>
        <v>0</v>
      </c>
      <c r="S596" s="40">
        <f t="shared" si="558"/>
        <v>0</v>
      </c>
      <c r="T596" s="99">
        <f t="shared" si="558"/>
        <v>0</v>
      </c>
      <c r="U596" s="32">
        <f>SUM(I596:T596)</f>
        <v>0</v>
      </c>
      <c r="V596" s="112">
        <f t="shared" ref="V596:V603" si="559">SUM(K596:T596)</f>
        <v>0</v>
      </c>
      <c r="W596" s="10"/>
    </row>
    <row r="597" spans="2:23" ht="17.100000000000001" customHeight="1" x14ac:dyDescent="0.2">
      <c r="B597" s="156">
        <f>COUNTA(C$19:C597)</f>
        <v>72</v>
      </c>
      <c r="C597" s="158"/>
      <c r="D597" s="158"/>
      <c r="E597" s="121"/>
      <c r="F597" s="90" t="s">
        <v>39</v>
      </c>
      <c r="G597" s="51"/>
      <c r="H597" s="55" t="s">
        <v>20</v>
      </c>
      <c r="I597" s="44">
        <f>INT(SUM(I594,I596))</f>
        <v>0</v>
      </c>
      <c r="J597" s="56">
        <f>INT(SUM(J594,J596))</f>
        <v>0</v>
      </c>
      <c r="K597" s="56">
        <f t="shared" ref="K597:T597" si="560">INT(SUM(K594,K596))</f>
        <v>0</v>
      </c>
      <c r="L597" s="56">
        <f t="shared" si="560"/>
        <v>0</v>
      </c>
      <c r="M597" s="56">
        <f t="shared" si="560"/>
        <v>0</v>
      </c>
      <c r="N597" s="56">
        <f t="shared" si="560"/>
        <v>0</v>
      </c>
      <c r="O597" s="56">
        <f t="shared" si="560"/>
        <v>0</v>
      </c>
      <c r="P597" s="56">
        <f t="shared" si="560"/>
        <v>0</v>
      </c>
      <c r="Q597" s="56">
        <f t="shared" si="560"/>
        <v>0</v>
      </c>
      <c r="R597" s="56">
        <f t="shared" si="560"/>
        <v>0</v>
      </c>
      <c r="S597" s="56">
        <f t="shared" si="560"/>
        <v>0</v>
      </c>
      <c r="T597" s="100">
        <f t="shared" si="560"/>
        <v>0</v>
      </c>
      <c r="U597" s="57">
        <f t="shared" si="549"/>
        <v>0</v>
      </c>
      <c r="V597" s="112">
        <f t="shared" si="559"/>
        <v>0</v>
      </c>
      <c r="W597" s="10"/>
    </row>
    <row r="598" spans="2:23" ht="17.100000000000001" customHeight="1" x14ac:dyDescent="0.2">
      <c r="B598" s="152">
        <f>COUNTA(C$19:C598)</f>
        <v>72</v>
      </c>
      <c r="C598" s="159"/>
      <c r="D598" s="159"/>
      <c r="E598" s="122"/>
      <c r="F598" s="91" t="s">
        <v>40</v>
      </c>
      <c r="G598" s="52"/>
      <c r="H598" s="58"/>
      <c r="I598" s="101"/>
      <c r="J598" s="59"/>
      <c r="K598" s="59"/>
      <c r="L598" s="59"/>
      <c r="M598" s="59"/>
      <c r="N598" s="59"/>
      <c r="O598" s="59"/>
      <c r="P598" s="59"/>
      <c r="Q598" s="59"/>
      <c r="R598" s="59"/>
      <c r="S598" s="59"/>
      <c r="T598" s="102"/>
      <c r="U598" s="60"/>
      <c r="V598" s="112">
        <f t="shared" si="559"/>
        <v>0</v>
      </c>
      <c r="W598" s="10"/>
    </row>
    <row r="599" spans="2:23" ht="17.100000000000001" customHeight="1" x14ac:dyDescent="0.2">
      <c r="B599" s="151">
        <f>COUNTA(C$19:C599)</f>
        <v>73</v>
      </c>
      <c r="C599" s="157" t="s">
        <v>99</v>
      </c>
      <c r="D599" s="157" t="s">
        <v>35</v>
      </c>
      <c r="E599" s="117" t="s">
        <v>41</v>
      </c>
      <c r="F599" s="118"/>
      <c r="G599" s="53"/>
      <c r="H599" s="35" t="s">
        <v>19</v>
      </c>
      <c r="I599" s="36">
        <f>$G599</f>
        <v>0</v>
      </c>
      <c r="J599" s="37">
        <f>$G599</f>
        <v>0</v>
      </c>
      <c r="K599" s="37">
        <f t="shared" ref="K599:T599" si="561">$G599</f>
        <v>0</v>
      </c>
      <c r="L599" s="37">
        <f t="shared" si="561"/>
        <v>0</v>
      </c>
      <c r="M599" s="37">
        <f t="shared" si="561"/>
        <v>0</v>
      </c>
      <c r="N599" s="37">
        <f t="shared" si="561"/>
        <v>0</v>
      </c>
      <c r="O599" s="37">
        <f t="shared" si="561"/>
        <v>0</v>
      </c>
      <c r="P599" s="37">
        <f t="shared" si="561"/>
        <v>0</v>
      </c>
      <c r="Q599" s="37">
        <f t="shared" si="561"/>
        <v>0</v>
      </c>
      <c r="R599" s="37">
        <f t="shared" si="561"/>
        <v>0</v>
      </c>
      <c r="S599" s="37">
        <f t="shared" si="561"/>
        <v>0</v>
      </c>
      <c r="T599" s="38">
        <f t="shared" si="561"/>
        <v>0</v>
      </c>
      <c r="U599" s="43">
        <f t="shared" ref="U599:U602" si="562">SUM(I599:T599)</f>
        <v>0</v>
      </c>
      <c r="V599" s="112">
        <f t="shared" si="559"/>
        <v>0</v>
      </c>
      <c r="W599" s="10"/>
    </row>
    <row r="600" spans="2:23" ht="17.100000000000001" customHeight="1" x14ac:dyDescent="0.2">
      <c r="B600" s="156">
        <f>COUNTA(C$19:C600)</f>
        <v>73</v>
      </c>
      <c r="C600" s="158"/>
      <c r="D600" s="158"/>
      <c r="E600" s="119" t="s">
        <v>142</v>
      </c>
      <c r="F600" s="120"/>
      <c r="G600" s="28">
        <v>20</v>
      </c>
      <c r="H600" s="29" t="s">
        <v>32</v>
      </c>
      <c r="I600" s="44">
        <v>41</v>
      </c>
      <c r="J600" s="45">
        <v>41</v>
      </c>
      <c r="K600" s="45">
        <v>46</v>
      </c>
      <c r="L600" s="45">
        <v>50</v>
      </c>
      <c r="M600" s="45">
        <v>61</v>
      </c>
      <c r="N600" s="45">
        <v>52</v>
      </c>
      <c r="O600" s="45">
        <v>46</v>
      </c>
      <c r="P600" s="45">
        <v>34</v>
      </c>
      <c r="Q600" s="45">
        <v>46</v>
      </c>
      <c r="R600" s="45">
        <v>67</v>
      </c>
      <c r="S600" s="45">
        <v>61</v>
      </c>
      <c r="T600" s="46">
        <v>47</v>
      </c>
      <c r="U600" s="47">
        <f t="shared" si="562"/>
        <v>592</v>
      </c>
      <c r="V600" s="112">
        <f t="shared" si="559"/>
        <v>510</v>
      </c>
      <c r="W600" s="10"/>
    </row>
    <row r="601" spans="2:23" ht="17.100000000000001" customHeight="1" x14ac:dyDescent="0.2">
      <c r="B601" s="156">
        <f>COUNTA(C$19:C601)</f>
        <v>73</v>
      </c>
      <c r="C601" s="158"/>
      <c r="D601" s="158"/>
      <c r="E601" s="121" t="s">
        <v>37</v>
      </c>
      <c r="F601" s="89" t="s">
        <v>38</v>
      </c>
      <c r="G601" s="54"/>
      <c r="H601" s="29" t="s">
        <v>26</v>
      </c>
      <c r="I601" s="98">
        <f>ROUNDDOWN(IF(I600&gt;120,IF(I600&gt;300,120*$G601+180*$G602+(I600-300)*$G603,120*$G601+(I600-120)*$G602),I600*$G601),2)</f>
        <v>0</v>
      </c>
      <c r="J601" s="40">
        <f>ROUNDDOWN(IF(J600&gt;120,IF(J600&gt;300,120*$G601+180*$G602+(J600-300)*$G603,120*$G601+(J600-120)*$G602),J600*$G601),2)</f>
        <v>0</v>
      </c>
      <c r="K601" s="40">
        <f>ROUNDDOWN(IF(K600&gt;120,IF(K600&gt;300,120*$G601+180*$G602+(K600-300)*$G603,120*$G601+(K600-120)*$G602),K600*$G601),2)</f>
        <v>0</v>
      </c>
      <c r="L601" s="40">
        <f t="shared" ref="L601:T601" si="563">ROUNDDOWN(IF(L600&gt;120,IF(L600&gt;300,120*$G601+180*$G602+(L600-300)*$G603,120*$G601+(L600-120)*$G602),L600*$G601),2)</f>
        <v>0</v>
      </c>
      <c r="M601" s="40">
        <f t="shared" si="563"/>
        <v>0</v>
      </c>
      <c r="N601" s="40">
        <f t="shared" si="563"/>
        <v>0</v>
      </c>
      <c r="O601" s="40">
        <f t="shared" si="563"/>
        <v>0</v>
      </c>
      <c r="P601" s="40">
        <f t="shared" si="563"/>
        <v>0</v>
      </c>
      <c r="Q601" s="40">
        <f t="shared" si="563"/>
        <v>0</v>
      </c>
      <c r="R601" s="40">
        <f t="shared" si="563"/>
        <v>0</v>
      </c>
      <c r="S601" s="40">
        <f t="shared" si="563"/>
        <v>0</v>
      </c>
      <c r="T601" s="99">
        <f t="shared" si="563"/>
        <v>0</v>
      </c>
      <c r="U601" s="32">
        <f>SUM(I601:T601)</f>
        <v>0</v>
      </c>
      <c r="V601" s="112">
        <f t="shared" si="559"/>
        <v>0</v>
      </c>
      <c r="W601" s="10"/>
    </row>
    <row r="602" spans="2:23" ht="17.100000000000001" customHeight="1" x14ac:dyDescent="0.2">
      <c r="B602" s="156">
        <f>COUNTA(C$19:C602)</f>
        <v>73</v>
      </c>
      <c r="C602" s="158"/>
      <c r="D602" s="158"/>
      <c r="E602" s="121"/>
      <c r="F602" s="90" t="s">
        <v>39</v>
      </c>
      <c r="G602" s="51"/>
      <c r="H602" s="55" t="s">
        <v>20</v>
      </c>
      <c r="I602" s="44">
        <f>INT(SUM(I599,I601))</f>
        <v>0</v>
      </c>
      <c r="J602" s="56">
        <f>INT(SUM(J599,J601))</f>
        <v>0</v>
      </c>
      <c r="K602" s="56">
        <f t="shared" ref="K602:T602" si="564">INT(SUM(K599,K601))</f>
        <v>0</v>
      </c>
      <c r="L602" s="56">
        <f t="shared" si="564"/>
        <v>0</v>
      </c>
      <c r="M602" s="56">
        <f t="shared" si="564"/>
        <v>0</v>
      </c>
      <c r="N602" s="56">
        <f t="shared" si="564"/>
        <v>0</v>
      </c>
      <c r="O602" s="56">
        <f t="shared" si="564"/>
        <v>0</v>
      </c>
      <c r="P602" s="56">
        <f t="shared" si="564"/>
        <v>0</v>
      </c>
      <c r="Q602" s="56">
        <f t="shared" si="564"/>
        <v>0</v>
      </c>
      <c r="R602" s="56">
        <f t="shared" si="564"/>
        <v>0</v>
      </c>
      <c r="S602" s="56">
        <f t="shared" si="564"/>
        <v>0</v>
      </c>
      <c r="T602" s="100">
        <f t="shared" si="564"/>
        <v>0</v>
      </c>
      <c r="U602" s="57">
        <f t="shared" si="562"/>
        <v>0</v>
      </c>
      <c r="V602" s="112">
        <f t="shared" si="559"/>
        <v>0</v>
      </c>
      <c r="W602" s="10"/>
    </row>
    <row r="603" spans="2:23" ht="17.100000000000001" customHeight="1" x14ac:dyDescent="0.2">
      <c r="B603" s="152">
        <f>COUNTA(C$19:C603)</f>
        <v>73</v>
      </c>
      <c r="C603" s="159"/>
      <c r="D603" s="159"/>
      <c r="E603" s="122"/>
      <c r="F603" s="91" t="s">
        <v>40</v>
      </c>
      <c r="G603" s="52"/>
      <c r="H603" s="58"/>
      <c r="I603" s="101"/>
      <c r="J603" s="59"/>
      <c r="K603" s="59"/>
      <c r="L603" s="59"/>
      <c r="M603" s="59"/>
      <c r="N603" s="59"/>
      <c r="O603" s="59"/>
      <c r="P603" s="59"/>
      <c r="Q603" s="59"/>
      <c r="R603" s="59"/>
      <c r="S603" s="59"/>
      <c r="T603" s="102"/>
      <c r="U603" s="60"/>
      <c r="V603" s="112">
        <f t="shared" si="559"/>
        <v>0</v>
      </c>
      <c r="W603" s="10"/>
    </row>
    <row r="604" spans="2:23" ht="17.100000000000001" customHeight="1" x14ac:dyDescent="0.2">
      <c r="C604" s="11"/>
      <c r="D604" s="17"/>
      <c r="E604" s="11"/>
      <c r="F604" s="11"/>
      <c r="G604" s="18"/>
      <c r="H604" s="18"/>
      <c r="I604" s="13"/>
      <c r="J604" s="14"/>
      <c r="K604" s="16"/>
      <c r="L604" s="16"/>
      <c r="M604" s="16"/>
      <c r="N604" s="15"/>
      <c r="O604" s="15"/>
      <c r="P604" s="15"/>
      <c r="Q604" s="15"/>
      <c r="R604" s="15"/>
      <c r="S604" s="15"/>
      <c r="T604" s="15"/>
      <c r="U604" s="11"/>
      <c r="V604" s="65"/>
    </row>
    <row r="605" spans="2:23" ht="17.100000000000001" customHeight="1" x14ac:dyDescent="0.2">
      <c r="C605" s="11"/>
      <c r="D605" s="17"/>
      <c r="E605" s="11"/>
      <c r="F605" s="11"/>
      <c r="G605" s="18"/>
      <c r="H605" s="18"/>
      <c r="I605" s="13"/>
      <c r="J605" s="178" t="s">
        <v>115</v>
      </c>
      <c r="K605" s="178"/>
      <c r="L605" s="66"/>
      <c r="M605" s="66"/>
      <c r="N605" s="178" t="s">
        <v>116</v>
      </c>
      <c r="O605" s="178"/>
      <c r="P605" s="12"/>
      <c r="Q605" s="12"/>
      <c r="R605" s="12"/>
      <c r="S605" s="12"/>
      <c r="T605" s="12"/>
      <c r="U605" s="11"/>
      <c r="V605" s="65"/>
    </row>
    <row r="606" spans="2:23" ht="17.100000000000001" customHeight="1" thickBot="1" x14ac:dyDescent="0.25">
      <c r="C606" s="11"/>
      <c r="D606" s="17"/>
      <c r="E606" s="11"/>
      <c r="F606" s="11"/>
      <c r="G606" s="18"/>
      <c r="H606" s="18"/>
      <c r="I606" s="13"/>
      <c r="J606" s="179" t="s">
        <v>103</v>
      </c>
      <c r="K606" s="179"/>
      <c r="L606" s="67"/>
      <c r="M606" s="67"/>
      <c r="N606" s="179" t="s">
        <v>104</v>
      </c>
      <c r="O606" s="179"/>
      <c r="P606" s="12"/>
      <c r="Q606" s="12"/>
      <c r="R606" s="12"/>
      <c r="S606" s="12"/>
      <c r="T606" s="12"/>
      <c r="U606" s="11"/>
      <c r="V606" s="65"/>
    </row>
    <row r="607" spans="2:23" ht="17.100000000000001" customHeight="1" thickBot="1" x14ac:dyDescent="0.25">
      <c r="C607" s="11"/>
      <c r="D607" s="17"/>
      <c r="E607" s="11"/>
      <c r="F607" s="11"/>
      <c r="G607" s="18"/>
      <c r="H607" s="18"/>
      <c r="I607" s="13"/>
      <c r="J607" s="180">
        <f>V616</f>
        <v>0</v>
      </c>
      <c r="K607" s="181"/>
      <c r="L607" s="68" t="s">
        <v>105</v>
      </c>
      <c r="M607" s="12"/>
      <c r="N607" s="180">
        <f>T616</f>
        <v>0</v>
      </c>
      <c r="O607" s="181"/>
      <c r="P607" s="69" t="s">
        <v>105</v>
      </c>
      <c r="Q607" s="12"/>
      <c r="R607" s="12"/>
      <c r="S607" s="12"/>
      <c r="T607" s="12"/>
      <c r="U607" s="11"/>
      <c r="V607" s="65"/>
    </row>
    <row r="608" spans="2:23" ht="17.100000000000001" customHeight="1" x14ac:dyDescent="0.2">
      <c r="C608" s="11"/>
      <c r="D608" s="17"/>
      <c r="E608" s="11"/>
      <c r="F608" s="11"/>
      <c r="G608" s="18"/>
      <c r="H608" s="18"/>
      <c r="I608" s="13"/>
      <c r="J608" s="172" t="s">
        <v>6</v>
      </c>
      <c r="K608" s="172"/>
      <c r="L608" s="70"/>
      <c r="M608" s="30"/>
      <c r="N608" s="175" t="s">
        <v>106</v>
      </c>
      <c r="O608" s="175"/>
      <c r="P608" s="12"/>
      <c r="Q608" s="12"/>
      <c r="R608" s="12"/>
      <c r="S608" s="12"/>
      <c r="T608" s="12"/>
      <c r="U608" s="11"/>
      <c r="V608" s="65"/>
    </row>
    <row r="609" spans="3:23" ht="17.100000000000001" customHeight="1" x14ac:dyDescent="0.2">
      <c r="J609" s="71"/>
      <c r="K609" s="71"/>
      <c r="L609" s="70"/>
      <c r="M609" s="30"/>
      <c r="N609" s="72"/>
      <c r="O609" s="72"/>
      <c r="P609" s="12"/>
      <c r="Q609" s="12"/>
      <c r="R609" s="12"/>
      <c r="S609" s="12"/>
      <c r="T609" s="12"/>
      <c r="U609" s="63"/>
      <c r="V609" s="65"/>
    </row>
    <row r="610" spans="3:23" ht="17.100000000000001" customHeight="1" thickBot="1" x14ac:dyDescent="0.25">
      <c r="J610" s="176" t="s">
        <v>107</v>
      </c>
      <c r="K610" s="176"/>
      <c r="N610" s="176" t="s">
        <v>108</v>
      </c>
      <c r="O610" s="176"/>
      <c r="R610" s="177" t="s">
        <v>109</v>
      </c>
      <c r="S610" s="177"/>
      <c r="U610" s="20"/>
      <c r="V610" s="65"/>
    </row>
    <row r="611" spans="3:23" ht="17.100000000000001" customHeight="1" thickBot="1" x14ac:dyDescent="0.25">
      <c r="C611" s="115" t="str">
        <f>IF(COUNTBLANK(G19:G603),"単価が入力されていないセルがあります。",IF(COUNTIF(G19:G603,0)&gt;40,"単価にゼロが入力されているセルがあります。",""))</f>
        <v>単価が入力されていないセルがあります。</v>
      </c>
      <c r="D611" s="116"/>
      <c r="E611" s="116"/>
      <c r="F611" s="116"/>
      <c r="G611" s="116"/>
      <c r="H611" s="116"/>
      <c r="J611" s="166">
        <f>J607+N607</f>
        <v>0</v>
      </c>
      <c r="K611" s="167"/>
      <c r="L611" s="21" t="s">
        <v>105</v>
      </c>
      <c r="N611" s="168">
        <f>ROUNDUP(J611/1.1,0)</f>
        <v>0</v>
      </c>
      <c r="O611" s="169"/>
      <c r="P611" s="69" t="s">
        <v>105</v>
      </c>
      <c r="R611" s="170">
        <f>J611-N611</f>
        <v>0</v>
      </c>
      <c r="S611" s="171"/>
      <c r="T611" s="19" t="s">
        <v>110</v>
      </c>
      <c r="U611" s="73"/>
      <c r="V611" s="65"/>
    </row>
    <row r="612" spans="3:23" ht="17.100000000000001" customHeight="1" x14ac:dyDescent="0.2">
      <c r="J612" s="172" t="s">
        <v>111</v>
      </c>
      <c r="K612" s="172"/>
      <c r="N612" s="173" t="s">
        <v>112</v>
      </c>
      <c r="O612" s="173"/>
      <c r="R612" s="174" t="s">
        <v>113</v>
      </c>
      <c r="S612" s="174"/>
      <c r="U612" s="11"/>
      <c r="V612" s="65"/>
    </row>
    <row r="613" spans="3:23" ht="17.100000000000001" customHeight="1" x14ac:dyDescent="0.2">
      <c r="J613" s="74"/>
      <c r="K613" s="75"/>
      <c r="L613" s="76"/>
      <c r="M613" s="76"/>
      <c r="N613" s="182" t="s">
        <v>114</v>
      </c>
      <c r="O613" s="182"/>
      <c r="R613" s="77"/>
      <c r="S613" s="77"/>
      <c r="T613" s="77"/>
      <c r="V613" s="65"/>
    </row>
    <row r="614" spans="3:23" ht="17.100000000000001" customHeight="1" x14ac:dyDescent="0.2">
      <c r="N614" s="114" t="s">
        <v>124</v>
      </c>
      <c r="V614" s="65"/>
    </row>
    <row r="615" spans="3:23" x14ac:dyDescent="0.2">
      <c r="V615" s="65"/>
    </row>
    <row r="616" spans="3:23" x14ac:dyDescent="0.2">
      <c r="G616" s="62"/>
      <c r="H616" s="62"/>
      <c r="R616" s="113" t="s">
        <v>101</v>
      </c>
      <c r="S616" s="113"/>
      <c r="T616" s="183">
        <f>SUMIF(H19:H603,R616,U19:U603)</f>
        <v>0</v>
      </c>
      <c r="U616" s="184"/>
      <c r="V616" s="112">
        <f>SUMIF(H19:H603,R616,V19:V603)</f>
        <v>0</v>
      </c>
      <c r="W616" s="112"/>
    </row>
    <row r="617" spans="3:23" x14ac:dyDescent="0.2">
      <c r="G617" s="62"/>
      <c r="H617" s="62"/>
      <c r="R617" s="113" t="s">
        <v>102</v>
      </c>
      <c r="S617" s="113"/>
      <c r="T617" s="183">
        <f>SUMIF(H19:H603,R617,U19:U603)</f>
        <v>740244</v>
      </c>
      <c r="U617" s="184"/>
      <c r="V617" s="112">
        <f>SUMIF(H19:H603,R617,V19:V603)</f>
        <v>616634</v>
      </c>
      <c r="W617" s="112">
        <f>V617+T617</f>
        <v>1356878</v>
      </c>
    </row>
  </sheetData>
  <mergeCells count="613">
    <mergeCell ref="B594:B598"/>
    <mergeCell ref="B599:B603"/>
    <mergeCell ref="B309:B319"/>
    <mergeCell ref="B385:B389"/>
    <mergeCell ref="B390:B394"/>
    <mergeCell ref="B395:B399"/>
    <mergeCell ref="B477:B482"/>
    <mergeCell ref="B521:B525"/>
    <mergeCell ref="B516:B520"/>
    <mergeCell ref="B505:B515"/>
    <mergeCell ref="B466:B476"/>
    <mergeCell ref="B400:B410"/>
    <mergeCell ref="B541:B545"/>
    <mergeCell ref="B536:B540"/>
    <mergeCell ref="B531:B535"/>
    <mergeCell ref="B526:B530"/>
    <mergeCell ref="B561:B571"/>
    <mergeCell ref="B433:B443"/>
    <mergeCell ref="B583:B593"/>
    <mergeCell ref="B196:B200"/>
    <mergeCell ref="B191:B195"/>
    <mergeCell ref="B186:B190"/>
    <mergeCell ref="B292:B297"/>
    <mergeCell ref="B380:B384"/>
    <mergeCell ref="B375:B379"/>
    <mergeCell ref="B221:B225"/>
    <mergeCell ref="B216:B220"/>
    <mergeCell ref="B211:B215"/>
    <mergeCell ref="B206:B210"/>
    <mergeCell ref="B201:B205"/>
    <mergeCell ref="B281:B291"/>
    <mergeCell ref="B331:B341"/>
    <mergeCell ref="B342:B352"/>
    <mergeCell ref="B248:B258"/>
    <mergeCell ref="C583:C593"/>
    <mergeCell ref="B572:B582"/>
    <mergeCell ref="C572:C582"/>
    <mergeCell ref="B556:B560"/>
    <mergeCell ref="B551:B555"/>
    <mergeCell ref="B546:B550"/>
    <mergeCell ref="B483:B493"/>
    <mergeCell ref="C483:C493"/>
    <mergeCell ref="B494:B504"/>
    <mergeCell ref="C494:C504"/>
    <mergeCell ref="C546:C550"/>
    <mergeCell ref="C536:C540"/>
    <mergeCell ref="C516:C520"/>
    <mergeCell ref="C526:C530"/>
    <mergeCell ref="C433:C443"/>
    <mergeCell ref="B444:B454"/>
    <mergeCell ref="C444:C454"/>
    <mergeCell ref="B455:B465"/>
    <mergeCell ref="C455:C465"/>
    <mergeCell ref="C400:C410"/>
    <mergeCell ref="B411:B421"/>
    <mergeCell ref="C411:C421"/>
    <mergeCell ref="B422:B432"/>
    <mergeCell ref="C422:C432"/>
    <mergeCell ref="C353:C363"/>
    <mergeCell ref="C364:C374"/>
    <mergeCell ref="B353:B363"/>
    <mergeCell ref="B364:B374"/>
    <mergeCell ref="C395:C399"/>
    <mergeCell ref="C281:C291"/>
    <mergeCell ref="B320:B330"/>
    <mergeCell ref="C320:C330"/>
    <mergeCell ref="C309:C319"/>
    <mergeCell ref="B298:B308"/>
    <mergeCell ref="C298:C308"/>
    <mergeCell ref="C292:C297"/>
    <mergeCell ref="C248:C258"/>
    <mergeCell ref="B259:B269"/>
    <mergeCell ref="C259:C269"/>
    <mergeCell ref="B270:B280"/>
    <mergeCell ref="C270:C280"/>
    <mergeCell ref="B124:B134"/>
    <mergeCell ref="C124:C134"/>
    <mergeCell ref="B135:B145"/>
    <mergeCell ref="C135:C145"/>
    <mergeCell ref="B237:B247"/>
    <mergeCell ref="C237:C247"/>
    <mergeCell ref="B146:B150"/>
    <mergeCell ref="B151:B155"/>
    <mergeCell ref="B156:B160"/>
    <mergeCell ref="B161:B165"/>
    <mergeCell ref="B166:B170"/>
    <mergeCell ref="B171:B175"/>
    <mergeCell ref="B176:B180"/>
    <mergeCell ref="B181:B185"/>
    <mergeCell ref="B231:B236"/>
    <mergeCell ref="B226:B230"/>
    <mergeCell ref="C211:C215"/>
    <mergeCell ref="C221:C225"/>
    <mergeCell ref="C206:C210"/>
    <mergeCell ref="B91:B101"/>
    <mergeCell ref="C91:C101"/>
    <mergeCell ref="B102:B112"/>
    <mergeCell ref="C102:C112"/>
    <mergeCell ref="B113:B123"/>
    <mergeCell ref="C113:C123"/>
    <mergeCell ref="N613:O613"/>
    <mergeCell ref="T616:U616"/>
    <mergeCell ref="T617:U617"/>
    <mergeCell ref="E599:F599"/>
    <mergeCell ref="E600:F600"/>
    <mergeCell ref="E601:E603"/>
    <mergeCell ref="D578:D582"/>
    <mergeCell ref="E578:F578"/>
    <mergeCell ref="E579:F579"/>
    <mergeCell ref="E580:E582"/>
    <mergeCell ref="D567:D571"/>
    <mergeCell ref="E567:F567"/>
    <mergeCell ref="E568:F568"/>
    <mergeCell ref="E569:E571"/>
    <mergeCell ref="C594:C598"/>
    <mergeCell ref="D594:D598"/>
    <mergeCell ref="E594:F594"/>
    <mergeCell ref="E595:F595"/>
    <mergeCell ref="B19:B29"/>
    <mergeCell ref="C19:C29"/>
    <mergeCell ref="C36:C46"/>
    <mergeCell ref="B47:B57"/>
    <mergeCell ref="C47:C57"/>
    <mergeCell ref="C69:C79"/>
    <mergeCell ref="C58:C68"/>
    <mergeCell ref="B58:B68"/>
    <mergeCell ref="B69:B79"/>
    <mergeCell ref="B30:B35"/>
    <mergeCell ref="B80:B90"/>
    <mergeCell ref="J611:K611"/>
    <mergeCell ref="N611:O611"/>
    <mergeCell ref="R611:S611"/>
    <mergeCell ref="J612:K612"/>
    <mergeCell ref="N612:O612"/>
    <mergeCell ref="R612:S612"/>
    <mergeCell ref="J608:K608"/>
    <mergeCell ref="N608:O608"/>
    <mergeCell ref="J610:K610"/>
    <mergeCell ref="N610:O610"/>
    <mergeCell ref="R610:S610"/>
    <mergeCell ref="J605:K605"/>
    <mergeCell ref="N605:O605"/>
    <mergeCell ref="J606:K606"/>
    <mergeCell ref="N606:O606"/>
    <mergeCell ref="J607:K607"/>
    <mergeCell ref="N607:O607"/>
    <mergeCell ref="D589:D593"/>
    <mergeCell ref="E589:F589"/>
    <mergeCell ref="E590:F590"/>
    <mergeCell ref="E591:E593"/>
    <mergeCell ref="C599:C603"/>
    <mergeCell ref="D599:D603"/>
    <mergeCell ref="E596:E598"/>
    <mergeCell ref="D583:D588"/>
    <mergeCell ref="E583:F583"/>
    <mergeCell ref="E585:F585"/>
    <mergeCell ref="E587:E588"/>
    <mergeCell ref="D572:D577"/>
    <mergeCell ref="E572:F572"/>
    <mergeCell ref="E574:F574"/>
    <mergeCell ref="E576:E577"/>
    <mergeCell ref="D546:D550"/>
    <mergeCell ref="E546:F546"/>
    <mergeCell ref="E547:F547"/>
    <mergeCell ref="E548:E550"/>
    <mergeCell ref="C541:C545"/>
    <mergeCell ref="D561:D566"/>
    <mergeCell ref="E561:F561"/>
    <mergeCell ref="E563:F563"/>
    <mergeCell ref="E565:E566"/>
    <mergeCell ref="D541:D545"/>
    <mergeCell ref="E541:F541"/>
    <mergeCell ref="E542:F542"/>
    <mergeCell ref="E543:E545"/>
    <mergeCell ref="C556:C560"/>
    <mergeCell ref="D556:D560"/>
    <mergeCell ref="E556:F556"/>
    <mergeCell ref="E557:F557"/>
    <mergeCell ref="E558:E560"/>
    <mergeCell ref="C551:C555"/>
    <mergeCell ref="D551:D555"/>
    <mergeCell ref="E551:F551"/>
    <mergeCell ref="E552:F552"/>
    <mergeCell ref="E553:E555"/>
    <mergeCell ref="C561:C571"/>
    <mergeCell ref="D450:D454"/>
    <mergeCell ref="E450:F450"/>
    <mergeCell ref="E451:F451"/>
    <mergeCell ref="E452:E454"/>
    <mergeCell ref="D439:D443"/>
    <mergeCell ref="E439:F439"/>
    <mergeCell ref="E440:F440"/>
    <mergeCell ref="E441:E443"/>
    <mergeCell ref="D489:D493"/>
    <mergeCell ref="E489:F489"/>
    <mergeCell ref="E490:F490"/>
    <mergeCell ref="E491:E493"/>
    <mergeCell ref="D472:D476"/>
    <mergeCell ref="E472:F472"/>
    <mergeCell ref="E473:F473"/>
    <mergeCell ref="E474:E476"/>
    <mergeCell ref="E477:F477"/>
    <mergeCell ref="E479:F479"/>
    <mergeCell ref="E481:E482"/>
    <mergeCell ref="D466:D471"/>
    <mergeCell ref="E466:F466"/>
    <mergeCell ref="E468:F468"/>
    <mergeCell ref="E470:E471"/>
    <mergeCell ref="D536:D540"/>
    <mergeCell ref="E536:F536"/>
    <mergeCell ref="E537:F537"/>
    <mergeCell ref="E538:E540"/>
    <mergeCell ref="C531:C535"/>
    <mergeCell ref="D531:D535"/>
    <mergeCell ref="E531:F531"/>
    <mergeCell ref="E532:F532"/>
    <mergeCell ref="E533:E535"/>
    <mergeCell ref="D516:D520"/>
    <mergeCell ref="E516:F516"/>
    <mergeCell ref="E517:F517"/>
    <mergeCell ref="E518:E520"/>
    <mergeCell ref="C477:C482"/>
    <mergeCell ref="D455:D460"/>
    <mergeCell ref="E455:F455"/>
    <mergeCell ref="E457:F457"/>
    <mergeCell ref="E459:E460"/>
    <mergeCell ref="D461:D465"/>
    <mergeCell ref="E461:F461"/>
    <mergeCell ref="E462:F462"/>
    <mergeCell ref="E463:E465"/>
    <mergeCell ref="D511:D515"/>
    <mergeCell ref="E511:F511"/>
    <mergeCell ref="E512:F512"/>
    <mergeCell ref="E513:E515"/>
    <mergeCell ref="D500:D504"/>
    <mergeCell ref="E500:F500"/>
    <mergeCell ref="E501:F501"/>
    <mergeCell ref="E502:E504"/>
    <mergeCell ref="C466:C476"/>
    <mergeCell ref="C505:C515"/>
    <mergeCell ref="D477:D482"/>
    <mergeCell ref="D526:D530"/>
    <mergeCell ref="E526:F526"/>
    <mergeCell ref="E527:F527"/>
    <mergeCell ref="E528:E530"/>
    <mergeCell ref="C521:C525"/>
    <mergeCell ref="D521:D525"/>
    <mergeCell ref="E521:F521"/>
    <mergeCell ref="E522:F522"/>
    <mergeCell ref="E523:E525"/>
    <mergeCell ref="D417:D421"/>
    <mergeCell ref="E417:F417"/>
    <mergeCell ref="E418:F418"/>
    <mergeCell ref="E419:E421"/>
    <mergeCell ref="D428:D432"/>
    <mergeCell ref="E428:F428"/>
    <mergeCell ref="E429:F429"/>
    <mergeCell ref="E430:E432"/>
    <mergeCell ref="D444:D449"/>
    <mergeCell ref="E444:F444"/>
    <mergeCell ref="E446:F446"/>
    <mergeCell ref="E448:E449"/>
    <mergeCell ref="D433:D438"/>
    <mergeCell ref="E433:F433"/>
    <mergeCell ref="E435:F435"/>
    <mergeCell ref="E437:E438"/>
    <mergeCell ref="D422:D427"/>
    <mergeCell ref="E422:F422"/>
    <mergeCell ref="E424:F424"/>
    <mergeCell ref="E426:E427"/>
    <mergeCell ref="D505:D510"/>
    <mergeCell ref="E505:F505"/>
    <mergeCell ref="E507:F507"/>
    <mergeCell ref="E509:E510"/>
    <mergeCell ref="D494:D499"/>
    <mergeCell ref="E494:F494"/>
    <mergeCell ref="E496:F496"/>
    <mergeCell ref="E498:E499"/>
    <mergeCell ref="D483:D488"/>
    <mergeCell ref="E483:F483"/>
    <mergeCell ref="E485:F485"/>
    <mergeCell ref="E487:E488"/>
    <mergeCell ref="D411:D416"/>
    <mergeCell ref="E411:F411"/>
    <mergeCell ref="E413:F413"/>
    <mergeCell ref="E415:E416"/>
    <mergeCell ref="D400:D405"/>
    <mergeCell ref="E400:F400"/>
    <mergeCell ref="E402:F402"/>
    <mergeCell ref="E404:E405"/>
    <mergeCell ref="D406:D410"/>
    <mergeCell ref="E406:F406"/>
    <mergeCell ref="E407:F407"/>
    <mergeCell ref="E408:E410"/>
    <mergeCell ref="D370:D374"/>
    <mergeCell ref="E370:F370"/>
    <mergeCell ref="E371:F371"/>
    <mergeCell ref="E372:E374"/>
    <mergeCell ref="C390:C394"/>
    <mergeCell ref="D390:D394"/>
    <mergeCell ref="E390:F390"/>
    <mergeCell ref="E391:F391"/>
    <mergeCell ref="E392:E394"/>
    <mergeCell ref="C385:C389"/>
    <mergeCell ref="D385:D389"/>
    <mergeCell ref="E385:F385"/>
    <mergeCell ref="E386:F386"/>
    <mergeCell ref="E387:E389"/>
    <mergeCell ref="D395:D399"/>
    <mergeCell ref="E395:F395"/>
    <mergeCell ref="E396:F396"/>
    <mergeCell ref="E397:E399"/>
    <mergeCell ref="C342:C352"/>
    <mergeCell ref="D337:D341"/>
    <mergeCell ref="E337:F337"/>
    <mergeCell ref="E338:F338"/>
    <mergeCell ref="E339:E341"/>
    <mergeCell ref="C331:C341"/>
    <mergeCell ref="D359:D363"/>
    <mergeCell ref="E359:F359"/>
    <mergeCell ref="E360:F360"/>
    <mergeCell ref="E361:E363"/>
    <mergeCell ref="C380:C384"/>
    <mergeCell ref="D380:D384"/>
    <mergeCell ref="E380:F380"/>
    <mergeCell ref="E381:F381"/>
    <mergeCell ref="E382:E384"/>
    <mergeCell ref="C375:C379"/>
    <mergeCell ref="D375:D379"/>
    <mergeCell ref="E375:F375"/>
    <mergeCell ref="E376:F376"/>
    <mergeCell ref="E377:E379"/>
    <mergeCell ref="D292:D297"/>
    <mergeCell ref="D326:D330"/>
    <mergeCell ref="E326:F326"/>
    <mergeCell ref="E327:F327"/>
    <mergeCell ref="E328:E330"/>
    <mergeCell ref="D315:D319"/>
    <mergeCell ref="E315:F315"/>
    <mergeCell ref="E316:F316"/>
    <mergeCell ref="E317:E319"/>
    <mergeCell ref="D304:D308"/>
    <mergeCell ref="E304:F304"/>
    <mergeCell ref="E305:F305"/>
    <mergeCell ref="E306:E308"/>
    <mergeCell ref="E292:F292"/>
    <mergeCell ref="E294:F294"/>
    <mergeCell ref="E296:E297"/>
    <mergeCell ref="D265:D269"/>
    <mergeCell ref="E265:F265"/>
    <mergeCell ref="E266:F266"/>
    <mergeCell ref="E267:E269"/>
    <mergeCell ref="D254:D258"/>
    <mergeCell ref="E254:F254"/>
    <mergeCell ref="E255:F255"/>
    <mergeCell ref="E256:E258"/>
    <mergeCell ref="D259:D264"/>
    <mergeCell ref="E259:F259"/>
    <mergeCell ref="E261:F261"/>
    <mergeCell ref="E263:E264"/>
    <mergeCell ref="D331:D336"/>
    <mergeCell ref="E331:F331"/>
    <mergeCell ref="E333:F333"/>
    <mergeCell ref="E335:E336"/>
    <mergeCell ref="D320:D325"/>
    <mergeCell ref="E320:F320"/>
    <mergeCell ref="E322:F322"/>
    <mergeCell ref="E324:E325"/>
    <mergeCell ref="D276:D280"/>
    <mergeCell ref="E276:F276"/>
    <mergeCell ref="E277:F277"/>
    <mergeCell ref="E278:E280"/>
    <mergeCell ref="D287:D291"/>
    <mergeCell ref="E287:F287"/>
    <mergeCell ref="E288:F288"/>
    <mergeCell ref="E289:E291"/>
    <mergeCell ref="D309:D314"/>
    <mergeCell ref="E309:F309"/>
    <mergeCell ref="E311:F311"/>
    <mergeCell ref="E313:E314"/>
    <mergeCell ref="D298:D303"/>
    <mergeCell ref="E298:F298"/>
    <mergeCell ref="E300:F300"/>
    <mergeCell ref="E302:E303"/>
    <mergeCell ref="D364:D369"/>
    <mergeCell ref="E364:F364"/>
    <mergeCell ref="E366:F366"/>
    <mergeCell ref="E368:E369"/>
    <mergeCell ref="D353:D358"/>
    <mergeCell ref="E353:F353"/>
    <mergeCell ref="E355:F355"/>
    <mergeCell ref="E357:E358"/>
    <mergeCell ref="D342:D347"/>
    <mergeCell ref="E342:F342"/>
    <mergeCell ref="E344:F344"/>
    <mergeCell ref="E346:E347"/>
    <mergeCell ref="D348:D352"/>
    <mergeCell ref="E348:F348"/>
    <mergeCell ref="E349:F349"/>
    <mergeCell ref="E350:E352"/>
    <mergeCell ref="D281:D286"/>
    <mergeCell ref="E281:F281"/>
    <mergeCell ref="E283:F283"/>
    <mergeCell ref="E285:E286"/>
    <mergeCell ref="D270:D275"/>
    <mergeCell ref="E270:F270"/>
    <mergeCell ref="E272:F272"/>
    <mergeCell ref="E274:E275"/>
    <mergeCell ref="C216:C220"/>
    <mergeCell ref="D216:D220"/>
    <mergeCell ref="E216:F216"/>
    <mergeCell ref="E217:F217"/>
    <mergeCell ref="E218:E220"/>
    <mergeCell ref="D248:D253"/>
    <mergeCell ref="E248:F248"/>
    <mergeCell ref="E250:F250"/>
    <mergeCell ref="E252:E253"/>
    <mergeCell ref="D237:D242"/>
    <mergeCell ref="E237:F237"/>
    <mergeCell ref="E239:F239"/>
    <mergeCell ref="E241:E242"/>
    <mergeCell ref="C231:C236"/>
    <mergeCell ref="D231:D236"/>
    <mergeCell ref="E231:F231"/>
    <mergeCell ref="E233:F233"/>
    <mergeCell ref="E235:E236"/>
    <mergeCell ref="D243:D247"/>
    <mergeCell ref="E243:F243"/>
    <mergeCell ref="E244:F244"/>
    <mergeCell ref="E245:E247"/>
    <mergeCell ref="C226:C230"/>
    <mergeCell ref="D226:D230"/>
    <mergeCell ref="E226:F226"/>
    <mergeCell ref="E227:F227"/>
    <mergeCell ref="E228:E230"/>
    <mergeCell ref="D221:D225"/>
    <mergeCell ref="E221:F221"/>
    <mergeCell ref="E222:F222"/>
    <mergeCell ref="E223:E225"/>
    <mergeCell ref="E98:F98"/>
    <mergeCell ref="E99:E101"/>
    <mergeCell ref="D211:D215"/>
    <mergeCell ref="E211:F211"/>
    <mergeCell ref="E212:F212"/>
    <mergeCell ref="E213:E215"/>
    <mergeCell ref="D206:D210"/>
    <mergeCell ref="E206:F206"/>
    <mergeCell ref="E207:F207"/>
    <mergeCell ref="E208:E210"/>
    <mergeCell ref="D141:D145"/>
    <mergeCell ref="E141:F141"/>
    <mergeCell ref="E142:F142"/>
    <mergeCell ref="E143:E145"/>
    <mergeCell ref="D130:D134"/>
    <mergeCell ref="E130:F130"/>
    <mergeCell ref="E131:F131"/>
    <mergeCell ref="E132:E134"/>
    <mergeCell ref="D113:D118"/>
    <mergeCell ref="E113:F113"/>
    <mergeCell ref="C191:C195"/>
    <mergeCell ref="D191:D195"/>
    <mergeCell ref="E191:F191"/>
    <mergeCell ref="E192:F192"/>
    <mergeCell ref="E193:E195"/>
    <mergeCell ref="D119:D123"/>
    <mergeCell ref="E119:F119"/>
    <mergeCell ref="E120:F120"/>
    <mergeCell ref="E121:E123"/>
    <mergeCell ref="D135:D140"/>
    <mergeCell ref="E135:F135"/>
    <mergeCell ref="E137:F137"/>
    <mergeCell ref="E139:E140"/>
    <mergeCell ref="D124:D129"/>
    <mergeCell ref="E124:F124"/>
    <mergeCell ref="E126:F126"/>
    <mergeCell ref="E128:E129"/>
    <mergeCell ref="C151:C155"/>
    <mergeCell ref="D151:D155"/>
    <mergeCell ref="E151:F151"/>
    <mergeCell ref="E152:F152"/>
    <mergeCell ref="E153:E155"/>
    <mergeCell ref="C146:C150"/>
    <mergeCell ref="D146:D150"/>
    <mergeCell ref="C201:C205"/>
    <mergeCell ref="D201:D205"/>
    <mergeCell ref="E201:F201"/>
    <mergeCell ref="E202:F202"/>
    <mergeCell ref="E203:E205"/>
    <mergeCell ref="C196:C200"/>
    <mergeCell ref="D196:D200"/>
    <mergeCell ref="E196:F196"/>
    <mergeCell ref="E197:F197"/>
    <mergeCell ref="E198:E200"/>
    <mergeCell ref="E76:F76"/>
    <mergeCell ref="E77:E79"/>
    <mergeCell ref="C186:C190"/>
    <mergeCell ref="D186:D190"/>
    <mergeCell ref="E186:F186"/>
    <mergeCell ref="E187:F187"/>
    <mergeCell ref="E188:E190"/>
    <mergeCell ref="D80:D85"/>
    <mergeCell ref="E80:F80"/>
    <mergeCell ref="E82:F82"/>
    <mergeCell ref="E84:E85"/>
    <mergeCell ref="D86:D90"/>
    <mergeCell ref="E86:F86"/>
    <mergeCell ref="E87:F87"/>
    <mergeCell ref="E88:E90"/>
    <mergeCell ref="C80:C90"/>
    <mergeCell ref="D108:D112"/>
    <mergeCell ref="E108:F108"/>
    <mergeCell ref="E109:F109"/>
    <mergeCell ref="E110:E112"/>
    <mergeCell ref="D97:D101"/>
    <mergeCell ref="E97:F97"/>
    <mergeCell ref="C181:C185"/>
    <mergeCell ref="D181:D185"/>
    <mergeCell ref="E181:F181"/>
    <mergeCell ref="E182:F182"/>
    <mergeCell ref="E183:E185"/>
    <mergeCell ref="C176:C180"/>
    <mergeCell ref="D176:D180"/>
    <mergeCell ref="E176:F176"/>
    <mergeCell ref="E177:F177"/>
    <mergeCell ref="E178:E180"/>
    <mergeCell ref="C161:C165"/>
    <mergeCell ref="D161:D165"/>
    <mergeCell ref="E161:F161"/>
    <mergeCell ref="E162:F162"/>
    <mergeCell ref="E163:E165"/>
    <mergeCell ref="C156:C160"/>
    <mergeCell ref="D156:D160"/>
    <mergeCell ref="E156:F156"/>
    <mergeCell ref="E157:F157"/>
    <mergeCell ref="E158:E160"/>
    <mergeCell ref="C171:C175"/>
    <mergeCell ref="D171:D175"/>
    <mergeCell ref="E171:F171"/>
    <mergeCell ref="E172:F172"/>
    <mergeCell ref="E173:E175"/>
    <mergeCell ref="C166:C170"/>
    <mergeCell ref="D166:D170"/>
    <mergeCell ref="E166:F166"/>
    <mergeCell ref="E167:F167"/>
    <mergeCell ref="E168:E170"/>
    <mergeCell ref="D19:D23"/>
    <mergeCell ref="E19:F19"/>
    <mergeCell ref="E20:F20"/>
    <mergeCell ref="E21:E23"/>
    <mergeCell ref="D36:D41"/>
    <mergeCell ref="E36:F36"/>
    <mergeCell ref="E38:F38"/>
    <mergeCell ref="E40:E41"/>
    <mergeCell ref="D58:D63"/>
    <mergeCell ref="E58:F58"/>
    <mergeCell ref="E60:F60"/>
    <mergeCell ref="D47:D52"/>
    <mergeCell ref="E47:F47"/>
    <mergeCell ref="E49:F49"/>
    <mergeCell ref="E51:E52"/>
    <mergeCell ref="D42:D46"/>
    <mergeCell ref="D53:D57"/>
    <mergeCell ref="E53:F53"/>
    <mergeCell ref="E54:F54"/>
    <mergeCell ref="E55:E57"/>
    <mergeCell ref="E146:F146"/>
    <mergeCell ref="E147:F147"/>
    <mergeCell ref="E148:E150"/>
    <mergeCell ref="E62:E63"/>
    <mergeCell ref="D69:D74"/>
    <mergeCell ref="E69:F69"/>
    <mergeCell ref="E71:F71"/>
    <mergeCell ref="E73:E74"/>
    <mergeCell ref="D64:D68"/>
    <mergeCell ref="E64:F64"/>
    <mergeCell ref="E65:F65"/>
    <mergeCell ref="E66:E68"/>
    <mergeCell ref="E115:F115"/>
    <mergeCell ref="E117:E118"/>
    <mergeCell ref="D102:D107"/>
    <mergeCell ref="E102:F102"/>
    <mergeCell ref="E104:F104"/>
    <mergeCell ref="E106:E107"/>
    <mergeCell ref="D91:D96"/>
    <mergeCell ref="E91:F91"/>
    <mergeCell ref="E93:F93"/>
    <mergeCell ref="E95:E96"/>
    <mergeCell ref="D75:D79"/>
    <mergeCell ref="E75:F75"/>
    <mergeCell ref="C611:H611"/>
    <mergeCell ref="E42:F42"/>
    <mergeCell ref="E43:F43"/>
    <mergeCell ref="E44:E46"/>
    <mergeCell ref="A2:U2"/>
    <mergeCell ref="C4:E4"/>
    <mergeCell ref="C17:C18"/>
    <mergeCell ref="D17:D18"/>
    <mergeCell ref="E17:G18"/>
    <mergeCell ref="H17:U17"/>
    <mergeCell ref="F4:M4"/>
    <mergeCell ref="C30:C35"/>
    <mergeCell ref="D30:D35"/>
    <mergeCell ref="E30:F30"/>
    <mergeCell ref="E32:F32"/>
    <mergeCell ref="E34:E35"/>
    <mergeCell ref="E26:F26"/>
    <mergeCell ref="E28:E29"/>
    <mergeCell ref="D24:D29"/>
    <mergeCell ref="E24:F24"/>
    <mergeCell ref="B17:B18"/>
    <mergeCell ref="C5:E5"/>
    <mergeCell ref="F5:M5"/>
    <mergeCell ref="B36:B46"/>
  </mergeCells>
  <phoneticPr fontId="2"/>
  <dataValidations disablePrompts="1" count="1">
    <dataValidation type="list" allowBlank="1" showInputMessage="1" sqref="F31 F37 F25 F48 F59 F70 F81 F92 F103 F114 F125 F136 F232 F238 F249 F260 F271 F282 F293 F299 F310 F321 F332 F343 F354 F365 F401 F412 F423 F434 F445 F456 F467 F478 F484 F495 F506 F562 F573 F584">
      <formula1>"有,無"</formula1>
    </dataValidation>
  </dataValidations>
  <printOptions horizontalCentered="1"/>
  <pageMargins left="0.59055118110236227" right="0.19685039370078741" top="0.59055118110236227" bottom="0.39370078740157483" header="0.31496062992125984" footer="0.31496062992125984"/>
  <pageSetup paperSize="9" scale="72" fitToHeight="0" orientation="landscape" blackAndWhite="1" r:id="rId1"/>
  <headerFooter>
    <oddHeader>&amp;Rいわき市水道局南部工事事務所 外72箇所で使用する電力の供給</oddHeader>
  </headerFooter>
  <rowBreaks count="15" manualBreakCount="15">
    <brk id="46" min="1" max="20" man="1"/>
    <brk id="79" min="1" max="20" man="1"/>
    <brk id="112" min="1" max="20" man="1"/>
    <brk id="155" min="1" max="20" man="1"/>
    <brk id="195" min="1" max="20" man="1"/>
    <brk id="236" min="1" max="20" man="1"/>
    <brk id="269" min="1" max="20" man="1"/>
    <brk id="308" min="1" max="20" man="1"/>
    <brk id="341" min="1" max="20" man="1"/>
    <brk id="384" min="1" max="20" man="1"/>
    <brk id="421" min="1" max="20" man="1"/>
    <brk id="454" min="1" max="20" man="1"/>
    <brk id="493" min="1" max="20" man="1"/>
    <brk id="535" min="1" max="20" man="1"/>
    <brk id="571" min="1"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入札内訳書</vt:lpstr>
      <vt:lpstr>入札内訳書!Print_Area</vt:lpstr>
      <vt:lpstr>入札内訳書!Print_Titles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星野　昌久</dc:creator>
  <cp:lastModifiedBy>木下　桂之介</cp:lastModifiedBy>
  <cp:lastPrinted>2021-01-15T04:07:11Z</cp:lastPrinted>
  <dcterms:created xsi:type="dcterms:W3CDTF">2020-06-15T23:19:45Z</dcterms:created>
  <dcterms:modified xsi:type="dcterms:W3CDTF">2021-01-15T04:07:14Z</dcterms:modified>
</cp:coreProperties>
</file>