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28830" windowHeight="3885"/>
  </bookViews>
  <sheets>
    <sheet name="入札内訳書" sheetId="10" r:id="rId1"/>
  </sheets>
  <definedNames>
    <definedName name="\A" localSheetId="0">#REF!</definedName>
    <definedName name="\A">#REF!</definedName>
    <definedName name="_xlnm.Print_Area" localSheetId="0">入札内訳書!$A$1:$V$516</definedName>
  </definedNames>
  <calcPr calcId="145621"/>
</workbook>
</file>

<file path=xl/calcChain.xml><?xml version="1.0" encoding="utf-8"?>
<calcChain xmlns="http://schemas.openxmlformats.org/spreadsheetml/2006/main">
  <c r="T510" i="10" l="1"/>
  <c r="S510" i="10"/>
  <c r="R510" i="10"/>
  <c r="Q510" i="10"/>
  <c r="P510" i="10"/>
  <c r="O510" i="10"/>
  <c r="N510" i="10"/>
  <c r="M510" i="10"/>
  <c r="L510" i="10"/>
  <c r="K510" i="10"/>
  <c r="J510" i="10"/>
  <c r="I510" i="10"/>
  <c r="U510" i="10" s="1"/>
  <c r="V510" i="10" s="1"/>
  <c r="E510" i="10"/>
  <c r="U509" i="10"/>
  <c r="T507" i="10"/>
  <c r="S507" i="10"/>
  <c r="R507" i="10"/>
  <c r="Q507" i="10"/>
  <c r="P507" i="10"/>
  <c r="O507" i="10"/>
  <c r="N507" i="10"/>
  <c r="M507" i="10"/>
  <c r="L507" i="10"/>
  <c r="K507" i="10"/>
  <c r="J507" i="10"/>
  <c r="I507" i="10"/>
  <c r="E507" i="10"/>
  <c r="U506" i="10"/>
  <c r="T504" i="10"/>
  <c r="S504" i="10"/>
  <c r="R504" i="10"/>
  <c r="Q504" i="10"/>
  <c r="P504" i="10"/>
  <c r="O504" i="10"/>
  <c r="N504" i="10"/>
  <c r="M504" i="10"/>
  <c r="L504" i="10"/>
  <c r="K504" i="10"/>
  <c r="J504" i="10"/>
  <c r="I504" i="10"/>
  <c r="U504" i="10" s="1"/>
  <c r="V504" i="10" s="1"/>
  <c r="E504" i="10"/>
  <c r="U503" i="10"/>
  <c r="T501" i="10"/>
  <c r="S501" i="10"/>
  <c r="R501" i="10"/>
  <c r="Q501" i="10"/>
  <c r="P501" i="10"/>
  <c r="O501" i="10"/>
  <c r="N501" i="10"/>
  <c r="M501" i="10"/>
  <c r="L501" i="10"/>
  <c r="K501" i="10"/>
  <c r="J501" i="10"/>
  <c r="I501" i="10"/>
  <c r="E501" i="10"/>
  <c r="U500" i="10"/>
  <c r="T498" i="10"/>
  <c r="S498" i="10"/>
  <c r="R498" i="10"/>
  <c r="Q498" i="10"/>
  <c r="P498" i="10"/>
  <c r="O498" i="10"/>
  <c r="N498" i="10"/>
  <c r="M498" i="10"/>
  <c r="L498" i="10"/>
  <c r="K498" i="10"/>
  <c r="J498" i="10"/>
  <c r="I498" i="10"/>
  <c r="U498" i="10" s="1"/>
  <c r="V498" i="10" s="1"/>
  <c r="E498" i="10"/>
  <c r="U497" i="10"/>
  <c r="T495" i="10"/>
  <c r="S495" i="10"/>
  <c r="R495" i="10"/>
  <c r="Q495" i="10"/>
  <c r="P495" i="10"/>
  <c r="O495" i="10"/>
  <c r="N495" i="10"/>
  <c r="M495" i="10"/>
  <c r="L495" i="10"/>
  <c r="K495" i="10"/>
  <c r="J495" i="10"/>
  <c r="I495" i="10"/>
  <c r="E495" i="10"/>
  <c r="U494" i="10"/>
  <c r="T492" i="10"/>
  <c r="S492" i="10"/>
  <c r="R492" i="10"/>
  <c r="Q492" i="10"/>
  <c r="P492" i="10"/>
  <c r="O492" i="10"/>
  <c r="N492" i="10"/>
  <c r="M492" i="10"/>
  <c r="L492" i="10"/>
  <c r="K492" i="10"/>
  <c r="J492" i="10"/>
  <c r="I492" i="10"/>
  <c r="U492" i="10" s="1"/>
  <c r="V492" i="10" s="1"/>
  <c r="E492" i="10"/>
  <c r="U491" i="10"/>
  <c r="T489" i="10"/>
  <c r="S489" i="10"/>
  <c r="R489" i="10"/>
  <c r="Q489" i="10"/>
  <c r="P489" i="10"/>
  <c r="O489" i="10"/>
  <c r="N489" i="10"/>
  <c r="M489" i="10"/>
  <c r="L489" i="10"/>
  <c r="K489" i="10"/>
  <c r="J489" i="10"/>
  <c r="I489" i="10"/>
  <c r="E489" i="10"/>
  <c r="U488" i="10"/>
  <c r="T481" i="10"/>
  <c r="S481" i="10"/>
  <c r="R481" i="10"/>
  <c r="Q481" i="10"/>
  <c r="P481" i="10"/>
  <c r="O481" i="10"/>
  <c r="N481" i="10"/>
  <c r="M481" i="10"/>
  <c r="L481" i="10"/>
  <c r="K481" i="10"/>
  <c r="J481" i="10"/>
  <c r="I481" i="10"/>
  <c r="E481" i="10"/>
  <c r="U480" i="10"/>
  <c r="T478" i="10"/>
  <c r="S478" i="10"/>
  <c r="R478" i="10"/>
  <c r="Q478" i="10"/>
  <c r="P478" i="10"/>
  <c r="O478" i="10"/>
  <c r="N478" i="10"/>
  <c r="M478" i="10"/>
  <c r="L478" i="10"/>
  <c r="K478" i="10"/>
  <c r="J478" i="10"/>
  <c r="I478" i="10"/>
  <c r="E478" i="10"/>
  <c r="U477" i="10"/>
  <c r="T475" i="10"/>
  <c r="S475" i="10"/>
  <c r="R475" i="10"/>
  <c r="Q475" i="10"/>
  <c r="P475" i="10"/>
  <c r="O475" i="10"/>
  <c r="N475" i="10"/>
  <c r="M475" i="10"/>
  <c r="L475" i="10"/>
  <c r="K475" i="10"/>
  <c r="J475" i="10"/>
  <c r="I475" i="10"/>
  <c r="E475" i="10"/>
  <c r="U474" i="10"/>
  <c r="T472" i="10"/>
  <c r="S472" i="10"/>
  <c r="R472" i="10"/>
  <c r="Q472" i="10"/>
  <c r="P472" i="10"/>
  <c r="O472" i="10"/>
  <c r="N472" i="10"/>
  <c r="M472" i="10"/>
  <c r="L472" i="10"/>
  <c r="K472" i="10"/>
  <c r="J472" i="10"/>
  <c r="I472" i="10"/>
  <c r="E472" i="10"/>
  <c r="U471" i="10"/>
  <c r="T469" i="10"/>
  <c r="S469" i="10"/>
  <c r="R469" i="10"/>
  <c r="Q469" i="10"/>
  <c r="P469" i="10"/>
  <c r="O469" i="10"/>
  <c r="N469" i="10"/>
  <c r="M469" i="10"/>
  <c r="L469" i="10"/>
  <c r="K469" i="10"/>
  <c r="J469" i="10"/>
  <c r="I469" i="10"/>
  <c r="U469" i="10" s="1"/>
  <c r="V469" i="10" s="1"/>
  <c r="E469" i="10"/>
  <c r="U468" i="10"/>
  <c r="T466" i="10"/>
  <c r="S466" i="10"/>
  <c r="R466" i="10"/>
  <c r="Q466" i="10"/>
  <c r="P466" i="10"/>
  <c r="O466" i="10"/>
  <c r="N466" i="10"/>
  <c r="M466" i="10"/>
  <c r="L466" i="10"/>
  <c r="K466" i="10"/>
  <c r="J466" i="10"/>
  <c r="I466" i="10"/>
  <c r="E466" i="10"/>
  <c r="U465" i="10"/>
  <c r="T463" i="10"/>
  <c r="S463" i="10"/>
  <c r="R463" i="10"/>
  <c r="Q463" i="10"/>
  <c r="P463" i="10"/>
  <c r="O463" i="10"/>
  <c r="N463" i="10"/>
  <c r="M463" i="10"/>
  <c r="L463" i="10"/>
  <c r="K463" i="10"/>
  <c r="J463" i="10"/>
  <c r="I463" i="10"/>
  <c r="E463" i="10"/>
  <c r="U462" i="10"/>
  <c r="T460" i="10"/>
  <c r="S460" i="10"/>
  <c r="R460" i="10"/>
  <c r="Q460" i="10"/>
  <c r="P460" i="10"/>
  <c r="O460" i="10"/>
  <c r="N460" i="10"/>
  <c r="M460" i="10"/>
  <c r="L460" i="10"/>
  <c r="K460" i="10"/>
  <c r="J460" i="10"/>
  <c r="I460" i="10"/>
  <c r="E460" i="10"/>
  <c r="U459" i="10"/>
  <c r="T457" i="10"/>
  <c r="S457" i="10"/>
  <c r="R457" i="10"/>
  <c r="Q457" i="10"/>
  <c r="P457" i="10"/>
  <c r="O457" i="10"/>
  <c r="N457" i="10"/>
  <c r="M457" i="10"/>
  <c r="L457" i="10"/>
  <c r="K457" i="10"/>
  <c r="J457" i="10"/>
  <c r="I457" i="10"/>
  <c r="E457" i="10"/>
  <c r="U456" i="10"/>
  <c r="T454" i="10"/>
  <c r="S454" i="10"/>
  <c r="R454" i="10"/>
  <c r="Q454" i="10"/>
  <c r="P454" i="10"/>
  <c r="O454" i="10"/>
  <c r="N454" i="10"/>
  <c r="M454" i="10"/>
  <c r="L454" i="10"/>
  <c r="K454" i="10"/>
  <c r="J454" i="10"/>
  <c r="I454" i="10"/>
  <c r="E454" i="10"/>
  <c r="U453" i="10"/>
  <c r="T451" i="10"/>
  <c r="S451" i="10"/>
  <c r="R451" i="10"/>
  <c r="Q451" i="10"/>
  <c r="P451" i="10"/>
  <c r="O451" i="10"/>
  <c r="N451" i="10"/>
  <c r="M451" i="10"/>
  <c r="L451" i="10"/>
  <c r="K451" i="10"/>
  <c r="J451" i="10"/>
  <c r="I451" i="10"/>
  <c r="E451" i="10"/>
  <c r="U450" i="10"/>
  <c r="T448" i="10"/>
  <c r="S448" i="10"/>
  <c r="R448" i="10"/>
  <c r="Q448" i="10"/>
  <c r="P448" i="10"/>
  <c r="O448" i="10"/>
  <c r="N448" i="10"/>
  <c r="M448" i="10"/>
  <c r="L448" i="10"/>
  <c r="K448" i="10"/>
  <c r="J448" i="10"/>
  <c r="I448" i="10"/>
  <c r="E448" i="10"/>
  <c r="U447" i="10"/>
  <c r="T445" i="10"/>
  <c r="S445" i="10"/>
  <c r="R445" i="10"/>
  <c r="Q445" i="10"/>
  <c r="P445" i="10"/>
  <c r="O445" i="10"/>
  <c r="N445" i="10"/>
  <c r="M445" i="10"/>
  <c r="L445" i="10"/>
  <c r="K445" i="10"/>
  <c r="J445" i="10"/>
  <c r="I445" i="10"/>
  <c r="U445" i="10" s="1"/>
  <c r="V445" i="10" s="1"/>
  <c r="E445" i="10"/>
  <c r="U444" i="10"/>
  <c r="T442" i="10"/>
  <c r="S442" i="10"/>
  <c r="R442" i="10"/>
  <c r="Q442" i="10"/>
  <c r="P442" i="10"/>
  <c r="O442" i="10"/>
  <c r="N442" i="10"/>
  <c r="M442" i="10"/>
  <c r="L442" i="10"/>
  <c r="K442" i="10"/>
  <c r="J442" i="10"/>
  <c r="I442" i="10"/>
  <c r="U442" i="10" s="1"/>
  <c r="E442" i="10"/>
  <c r="U441" i="10"/>
  <c r="T439" i="10"/>
  <c r="S439" i="10"/>
  <c r="R439" i="10"/>
  <c r="Q439" i="10"/>
  <c r="P439" i="10"/>
  <c r="O439" i="10"/>
  <c r="N439" i="10"/>
  <c r="M439" i="10"/>
  <c r="L439" i="10"/>
  <c r="K439" i="10"/>
  <c r="J439" i="10"/>
  <c r="I439" i="10"/>
  <c r="E439" i="10"/>
  <c r="U438" i="10"/>
  <c r="T431" i="10"/>
  <c r="S431" i="10"/>
  <c r="R431" i="10"/>
  <c r="Q431" i="10"/>
  <c r="P431" i="10"/>
  <c r="O431" i="10"/>
  <c r="N431" i="10"/>
  <c r="M431" i="10"/>
  <c r="L431" i="10"/>
  <c r="K431" i="10"/>
  <c r="J431" i="10"/>
  <c r="I431" i="10"/>
  <c r="E431" i="10"/>
  <c r="U430" i="10"/>
  <c r="T428" i="10"/>
  <c r="S428" i="10"/>
  <c r="R428" i="10"/>
  <c r="Q428" i="10"/>
  <c r="P428" i="10"/>
  <c r="O428" i="10"/>
  <c r="N428" i="10"/>
  <c r="M428" i="10"/>
  <c r="L428" i="10"/>
  <c r="K428" i="10"/>
  <c r="J428" i="10"/>
  <c r="I428" i="10"/>
  <c r="U428" i="10" s="1"/>
  <c r="E428" i="10"/>
  <c r="U427" i="10"/>
  <c r="T425" i="10"/>
  <c r="S425" i="10"/>
  <c r="R425" i="10"/>
  <c r="Q425" i="10"/>
  <c r="P425" i="10"/>
  <c r="O425" i="10"/>
  <c r="N425" i="10"/>
  <c r="M425" i="10"/>
  <c r="L425" i="10"/>
  <c r="K425" i="10"/>
  <c r="J425" i="10"/>
  <c r="I425" i="10"/>
  <c r="E425" i="10"/>
  <c r="U424" i="10"/>
  <c r="T422" i="10"/>
  <c r="S422" i="10"/>
  <c r="R422" i="10"/>
  <c r="Q422" i="10"/>
  <c r="P422" i="10"/>
  <c r="O422" i="10"/>
  <c r="N422" i="10"/>
  <c r="M422" i="10"/>
  <c r="L422" i="10"/>
  <c r="K422" i="10"/>
  <c r="J422" i="10"/>
  <c r="I422" i="10"/>
  <c r="U422" i="10" s="1"/>
  <c r="E422" i="10"/>
  <c r="U421" i="10"/>
  <c r="T419" i="10"/>
  <c r="S419" i="10"/>
  <c r="R419" i="10"/>
  <c r="Q419" i="10"/>
  <c r="P419" i="10"/>
  <c r="O419" i="10"/>
  <c r="N419" i="10"/>
  <c r="M419" i="10"/>
  <c r="L419" i="10"/>
  <c r="K419" i="10"/>
  <c r="J419" i="10"/>
  <c r="I419" i="10"/>
  <c r="E419" i="10"/>
  <c r="U418" i="10"/>
  <c r="T416" i="10"/>
  <c r="S416" i="10"/>
  <c r="R416" i="10"/>
  <c r="Q416" i="10"/>
  <c r="P416" i="10"/>
  <c r="O416" i="10"/>
  <c r="N416" i="10"/>
  <c r="M416" i="10"/>
  <c r="L416" i="10"/>
  <c r="K416" i="10"/>
  <c r="J416" i="10"/>
  <c r="I416" i="10"/>
  <c r="U416" i="10" s="1"/>
  <c r="E416" i="10"/>
  <c r="U415" i="10"/>
  <c r="T413" i="10"/>
  <c r="S413" i="10"/>
  <c r="R413" i="10"/>
  <c r="Q413" i="10"/>
  <c r="P413" i="10"/>
  <c r="O413" i="10"/>
  <c r="N413" i="10"/>
  <c r="M413" i="10"/>
  <c r="L413" i="10"/>
  <c r="K413" i="10"/>
  <c r="J413" i="10"/>
  <c r="I413" i="10"/>
  <c r="E413" i="10"/>
  <c r="U412" i="10"/>
  <c r="T410" i="10"/>
  <c r="S410" i="10"/>
  <c r="R410" i="10"/>
  <c r="Q410" i="10"/>
  <c r="P410" i="10"/>
  <c r="O410" i="10"/>
  <c r="N410" i="10"/>
  <c r="M410" i="10"/>
  <c r="L410" i="10"/>
  <c r="K410" i="10"/>
  <c r="J410" i="10"/>
  <c r="I410" i="10"/>
  <c r="U410" i="10" s="1"/>
  <c r="E410" i="10"/>
  <c r="U409" i="10"/>
  <c r="T407" i="10"/>
  <c r="S407" i="10"/>
  <c r="R407" i="10"/>
  <c r="Q407" i="10"/>
  <c r="P407" i="10"/>
  <c r="O407" i="10"/>
  <c r="N407" i="10"/>
  <c r="M407" i="10"/>
  <c r="L407" i="10"/>
  <c r="K407" i="10"/>
  <c r="J407" i="10"/>
  <c r="I407" i="10"/>
  <c r="E407" i="10"/>
  <c r="U406" i="10"/>
  <c r="T404" i="10"/>
  <c r="S404" i="10"/>
  <c r="R404" i="10"/>
  <c r="Q404" i="10"/>
  <c r="P404" i="10"/>
  <c r="O404" i="10"/>
  <c r="N404" i="10"/>
  <c r="M404" i="10"/>
  <c r="L404" i="10"/>
  <c r="K404" i="10"/>
  <c r="J404" i="10"/>
  <c r="I404" i="10"/>
  <c r="U404" i="10" s="1"/>
  <c r="E404" i="10"/>
  <c r="U403" i="10"/>
  <c r="T401" i="10"/>
  <c r="S401" i="10"/>
  <c r="R401" i="10"/>
  <c r="Q401" i="10"/>
  <c r="P401" i="10"/>
  <c r="O401" i="10"/>
  <c r="N401" i="10"/>
  <c r="M401" i="10"/>
  <c r="L401" i="10"/>
  <c r="K401" i="10"/>
  <c r="J401" i="10"/>
  <c r="I401" i="10"/>
  <c r="E401" i="10"/>
  <c r="U400" i="10"/>
  <c r="T398" i="10"/>
  <c r="S398" i="10"/>
  <c r="R398" i="10"/>
  <c r="Q398" i="10"/>
  <c r="P398" i="10"/>
  <c r="O398" i="10"/>
  <c r="N398" i="10"/>
  <c r="M398" i="10"/>
  <c r="L398" i="10"/>
  <c r="K398" i="10"/>
  <c r="J398" i="10"/>
  <c r="I398" i="10"/>
  <c r="U398" i="10" s="1"/>
  <c r="E398" i="10"/>
  <c r="U397" i="10"/>
  <c r="T395" i="10"/>
  <c r="S395" i="10"/>
  <c r="R395" i="10"/>
  <c r="Q395" i="10"/>
  <c r="P395" i="10"/>
  <c r="O395" i="10"/>
  <c r="N395" i="10"/>
  <c r="M395" i="10"/>
  <c r="L395" i="10"/>
  <c r="K395" i="10"/>
  <c r="J395" i="10"/>
  <c r="I395" i="10"/>
  <c r="E395" i="10"/>
  <c r="U394" i="10"/>
  <c r="T392" i="10"/>
  <c r="S392" i="10"/>
  <c r="R392" i="10"/>
  <c r="Q392" i="10"/>
  <c r="P392" i="10"/>
  <c r="O392" i="10"/>
  <c r="N392" i="10"/>
  <c r="M392" i="10"/>
  <c r="L392" i="10"/>
  <c r="K392" i="10"/>
  <c r="J392" i="10"/>
  <c r="I392" i="10"/>
  <c r="U392" i="10" s="1"/>
  <c r="E392" i="10"/>
  <c r="U391" i="10"/>
  <c r="T389" i="10"/>
  <c r="S389" i="10"/>
  <c r="R389" i="10"/>
  <c r="Q389" i="10"/>
  <c r="P389" i="10"/>
  <c r="O389" i="10"/>
  <c r="N389" i="10"/>
  <c r="M389" i="10"/>
  <c r="L389" i="10"/>
  <c r="K389" i="10"/>
  <c r="J389" i="10"/>
  <c r="I389" i="10"/>
  <c r="E389" i="10"/>
  <c r="U388" i="10"/>
  <c r="T386" i="10"/>
  <c r="S386" i="10"/>
  <c r="R386" i="10"/>
  <c r="Q386" i="10"/>
  <c r="P386" i="10"/>
  <c r="O386" i="10"/>
  <c r="N386" i="10"/>
  <c r="M386" i="10"/>
  <c r="L386" i="10"/>
  <c r="K386" i="10"/>
  <c r="J386" i="10"/>
  <c r="I386" i="10"/>
  <c r="U386" i="10" s="1"/>
  <c r="E386" i="10"/>
  <c r="U385" i="10"/>
  <c r="T383" i="10"/>
  <c r="S383" i="10"/>
  <c r="R383" i="10"/>
  <c r="Q383" i="10"/>
  <c r="P383" i="10"/>
  <c r="O383" i="10"/>
  <c r="N383" i="10"/>
  <c r="M383" i="10"/>
  <c r="L383" i="10"/>
  <c r="K383" i="10"/>
  <c r="J383" i="10"/>
  <c r="I383" i="10"/>
  <c r="E383" i="10"/>
  <c r="U382" i="10"/>
  <c r="T380" i="10"/>
  <c r="S380" i="10"/>
  <c r="R380" i="10"/>
  <c r="Q380" i="10"/>
  <c r="P380" i="10"/>
  <c r="O380" i="10"/>
  <c r="N380" i="10"/>
  <c r="M380" i="10"/>
  <c r="L380" i="10"/>
  <c r="K380" i="10"/>
  <c r="J380" i="10"/>
  <c r="I380" i="10"/>
  <c r="U380" i="10" s="1"/>
  <c r="E380" i="10"/>
  <c r="U379" i="10"/>
  <c r="T377" i="10"/>
  <c r="S377" i="10"/>
  <c r="R377" i="10"/>
  <c r="Q377" i="10"/>
  <c r="P377" i="10"/>
  <c r="O377" i="10"/>
  <c r="N377" i="10"/>
  <c r="M377" i="10"/>
  <c r="L377" i="10"/>
  <c r="K377" i="10"/>
  <c r="J377" i="10"/>
  <c r="I377" i="10"/>
  <c r="E377" i="10"/>
  <c r="U376" i="10"/>
  <c r="T374" i="10"/>
  <c r="S374" i="10"/>
  <c r="R374" i="10"/>
  <c r="Q374" i="10"/>
  <c r="P374" i="10"/>
  <c r="O374" i="10"/>
  <c r="N374" i="10"/>
  <c r="M374" i="10"/>
  <c r="L374" i="10"/>
  <c r="K374" i="10"/>
  <c r="J374" i="10"/>
  <c r="I374" i="10"/>
  <c r="U374" i="10" s="1"/>
  <c r="E374" i="10"/>
  <c r="U373" i="10"/>
  <c r="T371" i="10"/>
  <c r="S371" i="10"/>
  <c r="R371" i="10"/>
  <c r="Q371" i="10"/>
  <c r="P371" i="10"/>
  <c r="O371" i="10"/>
  <c r="N371" i="10"/>
  <c r="M371" i="10"/>
  <c r="L371" i="10"/>
  <c r="K371" i="10"/>
  <c r="J371" i="10"/>
  <c r="I371" i="10"/>
  <c r="E371" i="10"/>
  <c r="U370" i="10"/>
  <c r="T368" i="10"/>
  <c r="S368" i="10"/>
  <c r="R368" i="10"/>
  <c r="Q368" i="10"/>
  <c r="P368" i="10"/>
  <c r="O368" i="10"/>
  <c r="N368" i="10"/>
  <c r="M368" i="10"/>
  <c r="L368" i="10"/>
  <c r="K368" i="10"/>
  <c r="J368" i="10"/>
  <c r="I368" i="10"/>
  <c r="U368" i="10" s="1"/>
  <c r="E368" i="10"/>
  <c r="U367" i="10"/>
  <c r="T365" i="10"/>
  <c r="S365" i="10"/>
  <c r="R365" i="10"/>
  <c r="Q365" i="10"/>
  <c r="P365" i="10"/>
  <c r="O365" i="10"/>
  <c r="N365" i="10"/>
  <c r="M365" i="10"/>
  <c r="L365" i="10"/>
  <c r="K365" i="10"/>
  <c r="J365" i="10"/>
  <c r="I365" i="10"/>
  <c r="E365" i="10"/>
  <c r="U364" i="10"/>
  <c r="T362" i="10"/>
  <c r="S362" i="10"/>
  <c r="R362" i="10"/>
  <c r="Q362" i="10"/>
  <c r="P362" i="10"/>
  <c r="O362" i="10"/>
  <c r="N362" i="10"/>
  <c r="M362" i="10"/>
  <c r="L362" i="10"/>
  <c r="K362" i="10"/>
  <c r="J362" i="10"/>
  <c r="I362" i="10"/>
  <c r="U362" i="10" s="1"/>
  <c r="E362" i="10"/>
  <c r="U361" i="10"/>
  <c r="T359" i="10"/>
  <c r="S359" i="10"/>
  <c r="R359" i="10"/>
  <c r="Q359" i="10"/>
  <c r="P359" i="10"/>
  <c r="O359" i="10"/>
  <c r="N359" i="10"/>
  <c r="M359" i="10"/>
  <c r="L359" i="10"/>
  <c r="K359" i="10"/>
  <c r="J359" i="10"/>
  <c r="I359" i="10"/>
  <c r="E359" i="10"/>
  <c r="U358" i="10"/>
  <c r="T356" i="10"/>
  <c r="S356" i="10"/>
  <c r="R356" i="10"/>
  <c r="Q356" i="10"/>
  <c r="P356" i="10"/>
  <c r="O356" i="10"/>
  <c r="N356" i="10"/>
  <c r="M356" i="10"/>
  <c r="L356" i="10"/>
  <c r="K356" i="10"/>
  <c r="J356" i="10"/>
  <c r="I356" i="10"/>
  <c r="U356" i="10" s="1"/>
  <c r="E356" i="10"/>
  <c r="U355" i="10"/>
  <c r="T353" i="10"/>
  <c r="S353" i="10"/>
  <c r="R353" i="10"/>
  <c r="Q353" i="10"/>
  <c r="P353" i="10"/>
  <c r="O353" i="10"/>
  <c r="N353" i="10"/>
  <c r="M353" i="10"/>
  <c r="L353" i="10"/>
  <c r="K353" i="10"/>
  <c r="J353" i="10"/>
  <c r="I353" i="10"/>
  <c r="E353" i="10"/>
  <c r="U352" i="10"/>
  <c r="T350" i="10"/>
  <c r="S350" i="10"/>
  <c r="R350" i="10"/>
  <c r="Q350" i="10"/>
  <c r="P350" i="10"/>
  <c r="O350" i="10"/>
  <c r="N350" i="10"/>
  <c r="M350" i="10"/>
  <c r="L350" i="10"/>
  <c r="K350" i="10"/>
  <c r="J350" i="10"/>
  <c r="I350" i="10"/>
  <c r="U350" i="10" s="1"/>
  <c r="E350" i="10"/>
  <c r="U349" i="10"/>
  <c r="T347" i="10"/>
  <c r="S347" i="10"/>
  <c r="R347" i="10"/>
  <c r="Q347" i="10"/>
  <c r="P347" i="10"/>
  <c r="O347" i="10"/>
  <c r="N347" i="10"/>
  <c r="M347" i="10"/>
  <c r="L347" i="10"/>
  <c r="K347" i="10"/>
  <c r="J347" i="10"/>
  <c r="I347" i="10"/>
  <c r="E347" i="10"/>
  <c r="U346" i="10"/>
  <c r="T344" i="10"/>
  <c r="S344" i="10"/>
  <c r="R344" i="10"/>
  <c r="Q344" i="10"/>
  <c r="P344" i="10"/>
  <c r="O344" i="10"/>
  <c r="N344" i="10"/>
  <c r="M344" i="10"/>
  <c r="L344" i="10"/>
  <c r="K344" i="10"/>
  <c r="J344" i="10"/>
  <c r="I344" i="10"/>
  <c r="U344" i="10" s="1"/>
  <c r="E344" i="10"/>
  <c r="U343" i="10"/>
  <c r="T341" i="10"/>
  <c r="S341" i="10"/>
  <c r="R341" i="10"/>
  <c r="Q341" i="10"/>
  <c r="P341" i="10"/>
  <c r="O341" i="10"/>
  <c r="N341" i="10"/>
  <c r="M341" i="10"/>
  <c r="L341" i="10"/>
  <c r="K341" i="10"/>
  <c r="J341" i="10"/>
  <c r="I341" i="10"/>
  <c r="E341" i="10"/>
  <c r="U340" i="10"/>
  <c r="T338" i="10"/>
  <c r="S338" i="10"/>
  <c r="R338" i="10"/>
  <c r="Q338" i="10"/>
  <c r="P338" i="10"/>
  <c r="O338" i="10"/>
  <c r="N338" i="10"/>
  <c r="M338" i="10"/>
  <c r="L338" i="10"/>
  <c r="K338" i="10"/>
  <c r="J338" i="10"/>
  <c r="I338" i="10"/>
  <c r="U338" i="10" s="1"/>
  <c r="E338" i="10"/>
  <c r="U337" i="10"/>
  <c r="T335" i="10"/>
  <c r="S335" i="10"/>
  <c r="R335" i="10"/>
  <c r="Q335" i="10"/>
  <c r="P335" i="10"/>
  <c r="O335" i="10"/>
  <c r="N335" i="10"/>
  <c r="M335" i="10"/>
  <c r="L335" i="10"/>
  <c r="K335" i="10"/>
  <c r="J335" i="10"/>
  <c r="I335" i="10"/>
  <c r="E335" i="10"/>
  <c r="U334" i="10"/>
  <c r="T332" i="10"/>
  <c r="S332" i="10"/>
  <c r="R332" i="10"/>
  <c r="Q332" i="10"/>
  <c r="P332" i="10"/>
  <c r="O332" i="10"/>
  <c r="N332" i="10"/>
  <c r="M332" i="10"/>
  <c r="L332" i="10"/>
  <c r="K332" i="10"/>
  <c r="J332" i="10"/>
  <c r="I332" i="10"/>
  <c r="U332" i="10" s="1"/>
  <c r="E332" i="10"/>
  <c r="U331" i="10"/>
  <c r="T329" i="10"/>
  <c r="S329" i="10"/>
  <c r="R329" i="10"/>
  <c r="Q329" i="10"/>
  <c r="P329" i="10"/>
  <c r="O329" i="10"/>
  <c r="N329" i="10"/>
  <c r="M329" i="10"/>
  <c r="L329" i="10"/>
  <c r="K329" i="10"/>
  <c r="J329" i="10"/>
  <c r="I329" i="10"/>
  <c r="E329" i="10"/>
  <c r="U328" i="10"/>
  <c r="T326" i="10"/>
  <c r="S326" i="10"/>
  <c r="R326" i="10"/>
  <c r="Q326" i="10"/>
  <c r="P326" i="10"/>
  <c r="O326" i="10"/>
  <c r="N326" i="10"/>
  <c r="M326" i="10"/>
  <c r="L326" i="10"/>
  <c r="K326" i="10"/>
  <c r="J326" i="10"/>
  <c r="I326" i="10"/>
  <c r="U326" i="10" s="1"/>
  <c r="E326" i="10"/>
  <c r="U325" i="10"/>
  <c r="T323" i="10"/>
  <c r="S323" i="10"/>
  <c r="R323" i="10"/>
  <c r="Q323" i="10"/>
  <c r="P323" i="10"/>
  <c r="O323" i="10"/>
  <c r="N323" i="10"/>
  <c r="M323" i="10"/>
  <c r="L323" i="10"/>
  <c r="K323" i="10"/>
  <c r="J323" i="10"/>
  <c r="I323" i="10"/>
  <c r="E323" i="10"/>
  <c r="U322" i="10"/>
  <c r="T320" i="10"/>
  <c r="S320" i="10"/>
  <c r="R320" i="10"/>
  <c r="Q320" i="10"/>
  <c r="P320" i="10"/>
  <c r="O320" i="10"/>
  <c r="N320" i="10"/>
  <c r="M320" i="10"/>
  <c r="L320" i="10"/>
  <c r="K320" i="10"/>
  <c r="J320" i="10"/>
  <c r="I320" i="10"/>
  <c r="U320" i="10" s="1"/>
  <c r="E320" i="10"/>
  <c r="U319" i="10"/>
  <c r="T317" i="10"/>
  <c r="S317" i="10"/>
  <c r="R317" i="10"/>
  <c r="Q317" i="10"/>
  <c r="P317" i="10"/>
  <c r="O317" i="10"/>
  <c r="N317" i="10"/>
  <c r="M317" i="10"/>
  <c r="L317" i="10"/>
  <c r="K317" i="10"/>
  <c r="J317" i="10"/>
  <c r="I317" i="10"/>
  <c r="E317" i="10"/>
  <c r="U316" i="10"/>
  <c r="T314" i="10"/>
  <c r="S314" i="10"/>
  <c r="R314" i="10"/>
  <c r="Q314" i="10"/>
  <c r="P314" i="10"/>
  <c r="O314" i="10"/>
  <c r="N314" i="10"/>
  <c r="M314" i="10"/>
  <c r="L314" i="10"/>
  <c r="K314" i="10"/>
  <c r="J314" i="10"/>
  <c r="I314" i="10"/>
  <c r="U314" i="10" s="1"/>
  <c r="E314" i="10"/>
  <c r="U313" i="10"/>
  <c r="T311" i="10"/>
  <c r="S311" i="10"/>
  <c r="R311" i="10"/>
  <c r="Q311" i="10"/>
  <c r="P311" i="10"/>
  <c r="O311" i="10"/>
  <c r="N311" i="10"/>
  <c r="M311" i="10"/>
  <c r="L311" i="10"/>
  <c r="K311" i="10"/>
  <c r="J311" i="10"/>
  <c r="I311" i="10"/>
  <c r="E311" i="10"/>
  <c r="U310" i="10"/>
  <c r="T308" i="10"/>
  <c r="S308" i="10"/>
  <c r="R308" i="10"/>
  <c r="Q308" i="10"/>
  <c r="P308" i="10"/>
  <c r="O308" i="10"/>
  <c r="N308" i="10"/>
  <c r="M308" i="10"/>
  <c r="L308" i="10"/>
  <c r="K308" i="10"/>
  <c r="J308" i="10"/>
  <c r="I308" i="10"/>
  <c r="U308" i="10" s="1"/>
  <c r="E308" i="10"/>
  <c r="U307" i="10"/>
  <c r="T305" i="10"/>
  <c r="S305" i="10"/>
  <c r="R305" i="10"/>
  <c r="Q305" i="10"/>
  <c r="P305" i="10"/>
  <c r="O305" i="10"/>
  <c r="N305" i="10"/>
  <c r="M305" i="10"/>
  <c r="L305" i="10"/>
  <c r="K305" i="10"/>
  <c r="J305" i="10"/>
  <c r="I305" i="10"/>
  <c r="E305" i="10"/>
  <c r="U304" i="10"/>
  <c r="T302" i="10"/>
  <c r="S302" i="10"/>
  <c r="R302" i="10"/>
  <c r="Q302" i="10"/>
  <c r="P302" i="10"/>
  <c r="O302" i="10"/>
  <c r="N302" i="10"/>
  <c r="M302" i="10"/>
  <c r="L302" i="10"/>
  <c r="K302" i="10"/>
  <c r="J302" i="10"/>
  <c r="I302" i="10"/>
  <c r="U302" i="10" s="1"/>
  <c r="E302" i="10"/>
  <c r="U301" i="10"/>
  <c r="T299" i="10"/>
  <c r="S299" i="10"/>
  <c r="R299" i="10"/>
  <c r="Q299" i="10"/>
  <c r="P299" i="10"/>
  <c r="O299" i="10"/>
  <c r="N299" i="10"/>
  <c r="M299" i="10"/>
  <c r="L299" i="10"/>
  <c r="K299" i="10"/>
  <c r="J299" i="10"/>
  <c r="I299" i="10"/>
  <c r="E299" i="10"/>
  <c r="U298" i="10"/>
  <c r="T296" i="10"/>
  <c r="S296" i="10"/>
  <c r="R296" i="10"/>
  <c r="Q296" i="10"/>
  <c r="P296" i="10"/>
  <c r="O296" i="10"/>
  <c r="N296" i="10"/>
  <c r="M296" i="10"/>
  <c r="L296" i="10"/>
  <c r="K296" i="10"/>
  <c r="J296" i="10"/>
  <c r="I296" i="10"/>
  <c r="U296" i="10" s="1"/>
  <c r="E296" i="10"/>
  <c r="U295" i="10"/>
  <c r="T288" i="10"/>
  <c r="S288" i="10"/>
  <c r="R288" i="10"/>
  <c r="Q288" i="10"/>
  <c r="P288" i="10"/>
  <c r="O288" i="10"/>
  <c r="N288" i="10"/>
  <c r="M288" i="10"/>
  <c r="L288" i="10"/>
  <c r="K288" i="10"/>
  <c r="J288" i="10"/>
  <c r="I288" i="10"/>
  <c r="E288" i="10"/>
  <c r="U287" i="10"/>
  <c r="T285" i="10"/>
  <c r="S285" i="10"/>
  <c r="R285" i="10"/>
  <c r="Q285" i="10"/>
  <c r="P285" i="10"/>
  <c r="O285" i="10"/>
  <c r="N285" i="10"/>
  <c r="M285" i="10"/>
  <c r="L285" i="10"/>
  <c r="K285" i="10"/>
  <c r="J285" i="10"/>
  <c r="I285" i="10"/>
  <c r="U285" i="10" s="1"/>
  <c r="E285" i="10"/>
  <c r="U284" i="10"/>
  <c r="T282" i="10"/>
  <c r="S282" i="10"/>
  <c r="R282" i="10"/>
  <c r="Q282" i="10"/>
  <c r="P282" i="10"/>
  <c r="O282" i="10"/>
  <c r="N282" i="10"/>
  <c r="M282" i="10"/>
  <c r="L282" i="10"/>
  <c r="K282" i="10"/>
  <c r="J282" i="10"/>
  <c r="I282" i="10"/>
  <c r="E282" i="10"/>
  <c r="U281" i="10"/>
  <c r="T279" i="10"/>
  <c r="S279" i="10"/>
  <c r="R279" i="10"/>
  <c r="Q279" i="10"/>
  <c r="P279" i="10"/>
  <c r="O279" i="10"/>
  <c r="N279" i="10"/>
  <c r="M279" i="10"/>
  <c r="L279" i="10"/>
  <c r="K279" i="10"/>
  <c r="J279" i="10"/>
  <c r="I279" i="10"/>
  <c r="U279" i="10" s="1"/>
  <c r="E279" i="10"/>
  <c r="U278" i="10"/>
  <c r="T276" i="10"/>
  <c r="S276" i="10"/>
  <c r="R276" i="10"/>
  <c r="Q276" i="10"/>
  <c r="P276" i="10"/>
  <c r="O276" i="10"/>
  <c r="N276" i="10"/>
  <c r="M276" i="10"/>
  <c r="L276" i="10"/>
  <c r="K276" i="10"/>
  <c r="J276" i="10"/>
  <c r="I276" i="10"/>
  <c r="E276" i="10"/>
  <c r="U275" i="10"/>
  <c r="T273" i="10"/>
  <c r="S273" i="10"/>
  <c r="R273" i="10"/>
  <c r="Q273" i="10"/>
  <c r="P273" i="10"/>
  <c r="O273" i="10"/>
  <c r="N273" i="10"/>
  <c r="M273" i="10"/>
  <c r="L273" i="10"/>
  <c r="K273" i="10"/>
  <c r="J273" i="10"/>
  <c r="I273" i="10"/>
  <c r="U273" i="10" s="1"/>
  <c r="E273" i="10"/>
  <c r="U272" i="10"/>
  <c r="T270" i="10"/>
  <c r="S270" i="10"/>
  <c r="R270" i="10"/>
  <c r="Q270" i="10"/>
  <c r="P270" i="10"/>
  <c r="O270" i="10"/>
  <c r="N270" i="10"/>
  <c r="M270" i="10"/>
  <c r="L270" i="10"/>
  <c r="K270" i="10"/>
  <c r="J270" i="10"/>
  <c r="I270" i="10"/>
  <c r="E270" i="10"/>
  <c r="U269" i="10"/>
  <c r="T267" i="10"/>
  <c r="S267" i="10"/>
  <c r="R267" i="10"/>
  <c r="Q267" i="10"/>
  <c r="P267" i="10"/>
  <c r="O267" i="10"/>
  <c r="N267" i="10"/>
  <c r="M267" i="10"/>
  <c r="L267" i="10"/>
  <c r="K267" i="10"/>
  <c r="J267" i="10"/>
  <c r="I267" i="10"/>
  <c r="U267" i="10" s="1"/>
  <c r="E267" i="10"/>
  <c r="U266" i="10"/>
  <c r="T264" i="10"/>
  <c r="S264" i="10"/>
  <c r="R264" i="10"/>
  <c r="Q264" i="10"/>
  <c r="P264" i="10"/>
  <c r="O264" i="10"/>
  <c r="N264" i="10"/>
  <c r="M264" i="10"/>
  <c r="L264" i="10"/>
  <c r="K264" i="10"/>
  <c r="J264" i="10"/>
  <c r="I264" i="10"/>
  <c r="E264" i="10"/>
  <c r="U263" i="10"/>
  <c r="T261" i="10"/>
  <c r="S261" i="10"/>
  <c r="R261" i="10"/>
  <c r="Q261" i="10"/>
  <c r="P261" i="10"/>
  <c r="O261" i="10"/>
  <c r="N261" i="10"/>
  <c r="M261" i="10"/>
  <c r="L261" i="10"/>
  <c r="K261" i="10"/>
  <c r="J261" i="10"/>
  <c r="I261" i="10"/>
  <c r="U261" i="10" s="1"/>
  <c r="E261" i="10"/>
  <c r="U260" i="10"/>
  <c r="T258" i="10"/>
  <c r="S258" i="10"/>
  <c r="R258" i="10"/>
  <c r="Q258" i="10"/>
  <c r="P258" i="10"/>
  <c r="O258" i="10"/>
  <c r="N258" i="10"/>
  <c r="M258" i="10"/>
  <c r="L258" i="10"/>
  <c r="K258" i="10"/>
  <c r="J258" i="10"/>
  <c r="I258" i="10"/>
  <c r="E258" i="10"/>
  <c r="U257" i="10"/>
  <c r="T255" i="10"/>
  <c r="S255" i="10"/>
  <c r="R255" i="10"/>
  <c r="Q255" i="10"/>
  <c r="P255" i="10"/>
  <c r="O255" i="10"/>
  <c r="N255" i="10"/>
  <c r="M255" i="10"/>
  <c r="L255" i="10"/>
  <c r="K255" i="10"/>
  <c r="J255" i="10"/>
  <c r="I255" i="10"/>
  <c r="U255" i="10" s="1"/>
  <c r="E255" i="10"/>
  <c r="U254" i="10"/>
  <c r="T252" i="10"/>
  <c r="S252" i="10"/>
  <c r="R252" i="10"/>
  <c r="Q252" i="10"/>
  <c r="P252" i="10"/>
  <c r="O252" i="10"/>
  <c r="N252" i="10"/>
  <c r="M252" i="10"/>
  <c r="L252" i="10"/>
  <c r="K252" i="10"/>
  <c r="J252" i="10"/>
  <c r="I252" i="10"/>
  <c r="E252" i="10"/>
  <c r="U251" i="10"/>
  <c r="T249" i="10"/>
  <c r="S249" i="10"/>
  <c r="R249" i="10"/>
  <c r="Q249" i="10"/>
  <c r="P249" i="10"/>
  <c r="O249" i="10"/>
  <c r="N249" i="10"/>
  <c r="M249" i="10"/>
  <c r="L249" i="10"/>
  <c r="K249" i="10"/>
  <c r="J249" i="10"/>
  <c r="I249" i="10"/>
  <c r="E249" i="10"/>
  <c r="U248" i="10"/>
  <c r="T246" i="10"/>
  <c r="S246" i="10"/>
  <c r="R246" i="10"/>
  <c r="Q246" i="10"/>
  <c r="P246" i="10"/>
  <c r="O246" i="10"/>
  <c r="N246" i="10"/>
  <c r="M246" i="10"/>
  <c r="L246" i="10"/>
  <c r="K246" i="10"/>
  <c r="J246" i="10"/>
  <c r="I246" i="10"/>
  <c r="E246" i="10"/>
  <c r="U245" i="10"/>
  <c r="T243" i="10"/>
  <c r="S243" i="10"/>
  <c r="R243" i="10"/>
  <c r="Q243" i="10"/>
  <c r="P243" i="10"/>
  <c r="O243" i="10"/>
  <c r="N243" i="10"/>
  <c r="M243" i="10"/>
  <c r="L243" i="10"/>
  <c r="K243" i="10"/>
  <c r="J243" i="10"/>
  <c r="I243" i="10"/>
  <c r="U243" i="10" s="1"/>
  <c r="E243" i="10"/>
  <c r="U242" i="10"/>
  <c r="T240" i="10"/>
  <c r="S240" i="10"/>
  <c r="R240" i="10"/>
  <c r="Q240" i="10"/>
  <c r="P240" i="10"/>
  <c r="O240" i="10"/>
  <c r="N240" i="10"/>
  <c r="M240" i="10"/>
  <c r="L240" i="10"/>
  <c r="K240" i="10"/>
  <c r="J240" i="10"/>
  <c r="I240" i="10"/>
  <c r="E240" i="10"/>
  <c r="U239" i="10"/>
  <c r="T237" i="10"/>
  <c r="S237" i="10"/>
  <c r="R237" i="10"/>
  <c r="Q237" i="10"/>
  <c r="P237" i="10"/>
  <c r="O237" i="10"/>
  <c r="N237" i="10"/>
  <c r="M237" i="10"/>
  <c r="L237" i="10"/>
  <c r="K237" i="10"/>
  <c r="J237" i="10"/>
  <c r="I237" i="10"/>
  <c r="U237" i="10" s="1"/>
  <c r="E237" i="10"/>
  <c r="U236" i="10"/>
  <c r="T234" i="10"/>
  <c r="S234" i="10"/>
  <c r="R234" i="10"/>
  <c r="Q234" i="10"/>
  <c r="P234" i="10"/>
  <c r="O234" i="10"/>
  <c r="N234" i="10"/>
  <c r="M234" i="10"/>
  <c r="L234" i="10"/>
  <c r="K234" i="10"/>
  <c r="J234" i="10"/>
  <c r="I234" i="10"/>
  <c r="E234" i="10"/>
  <c r="U233" i="10"/>
  <c r="T231" i="10"/>
  <c r="S231" i="10"/>
  <c r="R231" i="10"/>
  <c r="Q231" i="10"/>
  <c r="P231" i="10"/>
  <c r="O231" i="10"/>
  <c r="N231" i="10"/>
  <c r="M231" i="10"/>
  <c r="L231" i="10"/>
  <c r="K231" i="10"/>
  <c r="J231" i="10"/>
  <c r="I231" i="10"/>
  <c r="E231" i="10"/>
  <c r="U230" i="10"/>
  <c r="T228" i="10"/>
  <c r="S228" i="10"/>
  <c r="R228" i="10"/>
  <c r="Q228" i="10"/>
  <c r="P228" i="10"/>
  <c r="O228" i="10"/>
  <c r="N228" i="10"/>
  <c r="M228" i="10"/>
  <c r="L228" i="10"/>
  <c r="K228" i="10"/>
  <c r="J228" i="10"/>
  <c r="I228" i="10"/>
  <c r="E228" i="10"/>
  <c r="U227" i="10"/>
  <c r="T225" i="10"/>
  <c r="S225" i="10"/>
  <c r="R225" i="10"/>
  <c r="Q225" i="10"/>
  <c r="P225" i="10"/>
  <c r="O225" i="10"/>
  <c r="N225" i="10"/>
  <c r="M225" i="10"/>
  <c r="L225" i="10"/>
  <c r="K225" i="10"/>
  <c r="J225" i="10"/>
  <c r="I225" i="10"/>
  <c r="U225" i="10" s="1"/>
  <c r="E225" i="10"/>
  <c r="U224" i="10"/>
  <c r="T222" i="10"/>
  <c r="S222" i="10"/>
  <c r="R222" i="10"/>
  <c r="Q222" i="10"/>
  <c r="P222" i="10"/>
  <c r="O222" i="10"/>
  <c r="N222" i="10"/>
  <c r="M222" i="10"/>
  <c r="L222" i="10"/>
  <c r="K222" i="10"/>
  <c r="J222" i="10"/>
  <c r="I222" i="10"/>
  <c r="E222" i="10"/>
  <c r="U221" i="10"/>
  <c r="T219" i="10"/>
  <c r="S219" i="10"/>
  <c r="R219" i="10"/>
  <c r="Q219" i="10"/>
  <c r="P219" i="10"/>
  <c r="O219" i="10"/>
  <c r="N219" i="10"/>
  <c r="M219" i="10"/>
  <c r="L219" i="10"/>
  <c r="K219" i="10"/>
  <c r="J219" i="10"/>
  <c r="I219" i="10"/>
  <c r="E219" i="10"/>
  <c r="U218" i="10"/>
  <c r="T216" i="10"/>
  <c r="S216" i="10"/>
  <c r="R216" i="10"/>
  <c r="Q216" i="10"/>
  <c r="P216" i="10"/>
  <c r="O216" i="10"/>
  <c r="N216" i="10"/>
  <c r="M216" i="10"/>
  <c r="L216" i="10"/>
  <c r="K216" i="10"/>
  <c r="J216" i="10"/>
  <c r="I216" i="10"/>
  <c r="E216" i="10"/>
  <c r="U215" i="10"/>
  <c r="T213" i="10"/>
  <c r="S213" i="10"/>
  <c r="R213" i="10"/>
  <c r="Q213" i="10"/>
  <c r="P213" i="10"/>
  <c r="O213" i="10"/>
  <c r="N213" i="10"/>
  <c r="M213" i="10"/>
  <c r="L213" i="10"/>
  <c r="K213" i="10"/>
  <c r="J213" i="10"/>
  <c r="I213" i="10"/>
  <c r="U213" i="10" s="1"/>
  <c r="E213" i="10"/>
  <c r="U212" i="10"/>
  <c r="T210" i="10"/>
  <c r="S210" i="10"/>
  <c r="R210" i="10"/>
  <c r="Q210" i="10"/>
  <c r="P210" i="10"/>
  <c r="O210" i="10"/>
  <c r="N210" i="10"/>
  <c r="M210" i="10"/>
  <c r="L210" i="10"/>
  <c r="K210" i="10"/>
  <c r="J210" i="10"/>
  <c r="I210" i="10"/>
  <c r="E210" i="10"/>
  <c r="U209" i="10"/>
  <c r="T207" i="10"/>
  <c r="S207" i="10"/>
  <c r="R207" i="10"/>
  <c r="Q207" i="10"/>
  <c r="P207" i="10"/>
  <c r="O207" i="10"/>
  <c r="N207" i="10"/>
  <c r="M207" i="10"/>
  <c r="L207" i="10"/>
  <c r="K207" i="10"/>
  <c r="J207" i="10"/>
  <c r="I207" i="10"/>
  <c r="E207" i="10"/>
  <c r="U206" i="10"/>
  <c r="T204" i="10"/>
  <c r="S204" i="10"/>
  <c r="R204" i="10"/>
  <c r="Q204" i="10"/>
  <c r="P204" i="10"/>
  <c r="O204" i="10"/>
  <c r="N204" i="10"/>
  <c r="M204" i="10"/>
  <c r="L204" i="10"/>
  <c r="K204" i="10"/>
  <c r="J204" i="10"/>
  <c r="I204" i="10"/>
  <c r="E204" i="10"/>
  <c r="U203" i="10"/>
  <c r="T201" i="10"/>
  <c r="S201" i="10"/>
  <c r="R201" i="10"/>
  <c r="Q201" i="10"/>
  <c r="P201" i="10"/>
  <c r="O201" i="10"/>
  <c r="N201" i="10"/>
  <c r="M201" i="10"/>
  <c r="L201" i="10"/>
  <c r="K201" i="10"/>
  <c r="J201" i="10"/>
  <c r="I201" i="10"/>
  <c r="U201" i="10" s="1"/>
  <c r="E201" i="10"/>
  <c r="U200" i="10"/>
  <c r="T198" i="10"/>
  <c r="S198" i="10"/>
  <c r="R198" i="10"/>
  <c r="Q198" i="10"/>
  <c r="P198" i="10"/>
  <c r="O198" i="10"/>
  <c r="N198" i="10"/>
  <c r="M198" i="10"/>
  <c r="L198" i="10"/>
  <c r="K198" i="10"/>
  <c r="J198" i="10"/>
  <c r="I198" i="10"/>
  <c r="E198" i="10"/>
  <c r="U197" i="10"/>
  <c r="T195" i="10"/>
  <c r="S195" i="10"/>
  <c r="R195" i="10"/>
  <c r="Q195" i="10"/>
  <c r="P195" i="10"/>
  <c r="O195" i="10"/>
  <c r="N195" i="10"/>
  <c r="M195" i="10"/>
  <c r="L195" i="10"/>
  <c r="K195" i="10"/>
  <c r="J195" i="10"/>
  <c r="I195" i="10"/>
  <c r="U195" i="10" s="1"/>
  <c r="E195" i="10"/>
  <c r="U194" i="10"/>
  <c r="T192" i="10"/>
  <c r="S192" i="10"/>
  <c r="R192" i="10"/>
  <c r="Q192" i="10"/>
  <c r="P192" i="10"/>
  <c r="O192" i="10"/>
  <c r="N192" i="10"/>
  <c r="M192" i="10"/>
  <c r="L192" i="10"/>
  <c r="K192" i="10"/>
  <c r="J192" i="10"/>
  <c r="I192" i="10"/>
  <c r="E192" i="10"/>
  <c r="U191" i="10"/>
  <c r="T189" i="10"/>
  <c r="S189" i="10"/>
  <c r="R189" i="10"/>
  <c r="Q189" i="10"/>
  <c r="P189" i="10"/>
  <c r="O189" i="10"/>
  <c r="N189" i="10"/>
  <c r="M189" i="10"/>
  <c r="L189" i="10"/>
  <c r="K189" i="10"/>
  <c r="J189" i="10"/>
  <c r="I189" i="10"/>
  <c r="U189" i="10" s="1"/>
  <c r="E189" i="10"/>
  <c r="U188" i="10"/>
  <c r="T186" i="10"/>
  <c r="S186" i="10"/>
  <c r="R186" i="10"/>
  <c r="Q186" i="10"/>
  <c r="P186" i="10"/>
  <c r="O186" i="10"/>
  <c r="N186" i="10"/>
  <c r="M186" i="10"/>
  <c r="L186" i="10"/>
  <c r="K186" i="10"/>
  <c r="J186" i="10"/>
  <c r="I186" i="10"/>
  <c r="E186" i="10"/>
  <c r="U185" i="10"/>
  <c r="T183" i="10"/>
  <c r="S183" i="10"/>
  <c r="R183" i="10"/>
  <c r="Q183" i="10"/>
  <c r="P183" i="10"/>
  <c r="O183" i="10"/>
  <c r="N183" i="10"/>
  <c r="M183" i="10"/>
  <c r="L183" i="10"/>
  <c r="K183" i="10"/>
  <c r="J183" i="10"/>
  <c r="I183" i="10"/>
  <c r="E183" i="10"/>
  <c r="U182" i="10"/>
  <c r="T180" i="10"/>
  <c r="S180" i="10"/>
  <c r="R180" i="10"/>
  <c r="Q180" i="10"/>
  <c r="P180" i="10"/>
  <c r="O180" i="10"/>
  <c r="N180" i="10"/>
  <c r="M180" i="10"/>
  <c r="L180" i="10"/>
  <c r="K180" i="10"/>
  <c r="J180" i="10"/>
  <c r="I180" i="10"/>
  <c r="E180" i="10"/>
  <c r="U179" i="10"/>
  <c r="T177" i="10"/>
  <c r="S177" i="10"/>
  <c r="R177" i="10"/>
  <c r="Q177" i="10"/>
  <c r="P177" i="10"/>
  <c r="O177" i="10"/>
  <c r="N177" i="10"/>
  <c r="M177" i="10"/>
  <c r="L177" i="10"/>
  <c r="K177" i="10"/>
  <c r="J177" i="10"/>
  <c r="I177" i="10"/>
  <c r="U177" i="10" s="1"/>
  <c r="E177" i="10"/>
  <c r="U176" i="10"/>
  <c r="T174" i="10"/>
  <c r="S174" i="10"/>
  <c r="R174" i="10"/>
  <c r="Q174" i="10"/>
  <c r="P174" i="10"/>
  <c r="O174" i="10"/>
  <c r="N174" i="10"/>
  <c r="M174" i="10"/>
  <c r="L174" i="10"/>
  <c r="K174" i="10"/>
  <c r="J174" i="10"/>
  <c r="I174" i="10"/>
  <c r="E174" i="10"/>
  <c r="U173" i="10"/>
  <c r="T171" i="10"/>
  <c r="S171" i="10"/>
  <c r="R171" i="10"/>
  <c r="Q171" i="10"/>
  <c r="P171" i="10"/>
  <c r="O171" i="10"/>
  <c r="N171" i="10"/>
  <c r="M171" i="10"/>
  <c r="L171" i="10"/>
  <c r="K171" i="10"/>
  <c r="J171" i="10"/>
  <c r="I171" i="10"/>
  <c r="E171" i="10"/>
  <c r="U170" i="10"/>
  <c r="T168" i="10"/>
  <c r="S168" i="10"/>
  <c r="R168" i="10"/>
  <c r="Q168" i="10"/>
  <c r="P168" i="10"/>
  <c r="O168" i="10"/>
  <c r="N168" i="10"/>
  <c r="M168" i="10"/>
  <c r="L168" i="10"/>
  <c r="K168" i="10"/>
  <c r="J168" i="10"/>
  <c r="I168" i="10"/>
  <c r="E168" i="10"/>
  <c r="U167" i="10"/>
  <c r="T165" i="10"/>
  <c r="S165" i="10"/>
  <c r="R165" i="10"/>
  <c r="Q165" i="10"/>
  <c r="P165" i="10"/>
  <c r="O165" i="10"/>
  <c r="N165" i="10"/>
  <c r="M165" i="10"/>
  <c r="L165" i="10"/>
  <c r="K165" i="10"/>
  <c r="J165" i="10"/>
  <c r="I165" i="10"/>
  <c r="U165" i="10" s="1"/>
  <c r="V165" i="10" s="1"/>
  <c r="E165" i="10"/>
  <c r="U164" i="10"/>
  <c r="T162" i="10"/>
  <c r="S162" i="10"/>
  <c r="R162" i="10"/>
  <c r="Q162" i="10"/>
  <c r="P162" i="10"/>
  <c r="O162" i="10"/>
  <c r="N162" i="10"/>
  <c r="M162" i="10"/>
  <c r="L162" i="10"/>
  <c r="K162" i="10"/>
  <c r="J162" i="10"/>
  <c r="I162" i="10"/>
  <c r="E162" i="10"/>
  <c r="U161" i="10"/>
  <c r="T159" i="10"/>
  <c r="S159" i="10"/>
  <c r="R159" i="10"/>
  <c r="Q159" i="10"/>
  <c r="P159" i="10"/>
  <c r="O159" i="10"/>
  <c r="N159" i="10"/>
  <c r="M159" i="10"/>
  <c r="L159" i="10"/>
  <c r="K159" i="10"/>
  <c r="J159" i="10"/>
  <c r="I159" i="10"/>
  <c r="E159" i="10"/>
  <c r="U158" i="10"/>
  <c r="T156" i="10"/>
  <c r="S156" i="10"/>
  <c r="R156" i="10"/>
  <c r="Q156" i="10"/>
  <c r="P156" i="10"/>
  <c r="O156" i="10"/>
  <c r="N156" i="10"/>
  <c r="M156" i="10"/>
  <c r="L156" i="10"/>
  <c r="K156" i="10"/>
  <c r="J156" i="10"/>
  <c r="I156" i="10"/>
  <c r="E156" i="10"/>
  <c r="U155" i="10"/>
  <c r="T153" i="10"/>
  <c r="S153" i="10"/>
  <c r="R153" i="10"/>
  <c r="Q153" i="10"/>
  <c r="P153" i="10"/>
  <c r="O153" i="10"/>
  <c r="N153" i="10"/>
  <c r="M153" i="10"/>
  <c r="L153" i="10"/>
  <c r="K153" i="10"/>
  <c r="J153" i="10"/>
  <c r="I153" i="10"/>
  <c r="U153" i="10" s="1"/>
  <c r="E153" i="10"/>
  <c r="U152" i="10"/>
  <c r="T150" i="10"/>
  <c r="S150" i="10"/>
  <c r="R150" i="10"/>
  <c r="Q150" i="10"/>
  <c r="P150" i="10"/>
  <c r="O150" i="10"/>
  <c r="N150" i="10"/>
  <c r="M150" i="10"/>
  <c r="L150" i="10"/>
  <c r="K150" i="10"/>
  <c r="J150" i="10"/>
  <c r="I150" i="10"/>
  <c r="E150" i="10"/>
  <c r="U149" i="10"/>
  <c r="T147" i="10"/>
  <c r="S147" i="10"/>
  <c r="R147" i="10"/>
  <c r="Q147" i="10"/>
  <c r="P147" i="10"/>
  <c r="O147" i="10"/>
  <c r="N147" i="10"/>
  <c r="M147" i="10"/>
  <c r="L147" i="10"/>
  <c r="K147" i="10"/>
  <c r="J147" i="10"/>
  <c r="I147" i="10"/>
  <c r="E147" i="10"/>
  <c r="U146" i="10"/>
  <c r="T144" i="10"/>
  <c r="S144" i="10"/>
  <c r="R144" i="10"/>
  <c r="Q144" i="10"/>
  <c r="P144" i="10"/>
  <c r="O144" i="10"/>
  <c r="N144" i="10"/>
  <c r="M144" i="10"/>
  <c r="L144" i="10"/>
  <c r="K144" i="10"/>
  <c r="J144" i="10"/>
  <c r="I144" i="10"/>
  <c r="E144" i="10"/>
  <c r="U143" i="10"/>
  <c r="T141" i="10"/>
  <c r="S141" i="10"/>
  <c r="R141" i="10"/>
  <c r="Q141" i="10"/>
  <c r="P141" i="10"/>
  <c r="O141" i="10"/>
  <c r="N141" i="10"/>
  <c r="M141" i="10"/>
  <c r="L141" i="10"/>
  <c r="K141" i="10"/>
  <c r="J141" i="10"/>
  <c r="I141" i="10"/>
  <c r="E141" i="10"/>
  <c r="U140" i="10"/>
  <c r="T138" i="10"/>
  <c r="S138" i="10"/>
  <c r="R138" i="10"/>
  <c r="Q138" i="10"/>
  <c r="P138" i="10"/>
  <c r="O138" i="10"/>
  <c r="N138" i="10"/>
  <c r="M138" i="10"/>
  <c r="L138" i="10"/>
  <c r="K138" i="10"/>
  <c r="J138" i="10"/>
  <c r="I138" i="10"/>
  <c r="E138" i="10"/>
  <c r="U137" i="10"/>
  <c r="T135" i="10"/>
  <c r="S135" i="10"/>
  <c r="R135" i="10"/>
  <c r="Q135" i="10"/>
  <c r="P135" i="10"/>
  <c r="O135" i="10"/>
  <c r="N135" i="10"/>
  <c r="M135" i="10"/>
  <c r="L135" i="10"/>
  <c r="K135" i="10"/>
  <c r="J135" i="10"/>
  <c r="I135" i="10"/>
  <c r="E135" i="10"/>
  <c r="U134" i="10"/>
  <c r="T132" i="10"/>
  <c r="S132" i="10"/>
  <c r="R132" i="10"/>
  <c r="Q132" i="10"/>
  <c r="P132" i="10"/>
  <c r="O132" i="10"/>
  <c r="N132" i="10"/>
  <c r="M132" i="10"/>
  <c r="L132" i="10"/>
  <c r="K132" i="10"/>
  <c r="J132" i="10"/>
  <c r="I132" i="10"/>
  <c r="E132" i="10"/>
  <c r="U131" i="10"/>
  <c r="T129" i="10"/>
  <c r="S129" i="10"/>
  <c r="R129" i="10"/>
  <c r="Q129" i="10"/>
  <c r="P129" i="10"/>
  <c r="O129" i="10"/>
  <c r="N129" i="10"/>
  <c r="M129" i="10"/>
  <c r="L129" i="10"/>
  <c r="K129" i="10"/>
  <c r="J129" i="10"/>
  <c r="I129" i="10"/>
  <c r="U129" i="10" s="1"/>
  <c r="V129" i="10" s="1"/>
  <c r="E129" i="10"/>
  <c r="U128" i="10"/>
  <c r="T126" i="10"/>
  <c r="S126" i="10"/>
  <c r="R126" i="10"/>
  <c r="Q126" i="10"/>
  <c r="P126" i="10"/>
  <c r="O126" i="10"/>
  <c r="N126" i="10"/>
  <c r="M126" i="10"/>
  <c r="L126" i="10"/>
  <c r="K126" i="10"/>
  <c r="J126" i="10"/>
  <c r="I126" i="10"/>
  <c r="E126" i="10"/>
  <c r="U125" i="10"/>
  <c r="T123" i="10"/>
  <c r="S123" i="10"/>
  <c r="R123" i="10"/>
  <c r="Q123" i="10"/>
  <c r="P123" i="10"/>
  <c r="O123" i="10"/>
  <c r="N123" i="10"/>
  <c r="M123" i="10"/>
  <c r="L123" i="10"/>
  <c r="K123" i="10"/>
  <c r="J123" i="10"/>
  <c r="I123" i="10"/>
  <c r="E123" i="10"/>
  <c r="U122" i="10"/>
  <c r="T120" i="10"/>
  <c r="S120" i="10"/>
  <c r="R120" i="10"/>
  <c r="Q120" i="10"/>
  <c r="P120" i="10"/>
  <c r="O120" i="10"/>
  <c r="N120" i="10"/>
  <c r="M120" i="10"/>
  <c r="L120" i="10"/>
  <c r="K120" i="10"/>
  <c r="J120" i="10"/>
  <c r="I120" i="10"/>
  <c r="E120" i="10"/>
  <c r="U119" i="10"/>
  <c r="T117" i="10"/>
  <c r="S117" i="10"/>
  <c r="R117" i="10"/>
  <c r="Q117" i="10"/>
  <c r="P117" i="10"/>
  <c r="O117" i="10"/>
  <c r="N117" i="10"/>
  <c r="M117" i="10"/>
  <c r="L117" i="10"/>
  <c r="K117" i="10"/>
  <c r="J117" i="10"/>
  <c r="I117" i="10"/>
  <c r="U117" i="10" s="1"/>
  <c r="V117" i="10" s="1"/>
  <c r="E117" i="10"/>
  <c r="U116" i="10"/>
  <c r="T114" i="10"/>
  <c r="S114" i="10"/>
  <c r="R114" i="10"/>
  <c r="Q114" i="10"/>
  <c r="P114" i="10"/>
  <c r="O114" i="10"/>
  <c r="N114" i="10"/>
  <c r="M114" i="10"/>
  <c r="L114" i="10"/>
  <c r="K114" i="10"/>
  <c r="J114" i="10"/>
  <c r="I114" i="10"/>
  <c r="E114" i="10"/>
  <c r="U113" i="10"/>
  <c r="T111" i="10"/>
  <c r="S111" i="10"/>
  <c r="R111" i="10"/>
  <c r="Q111" i="10"/>
  <c r="P111" i="10"/>
  <c r="O111" i="10"/>
  <c r="N111" i="10"/>
  <c r="M111" i="10"/>
  <c r="L111" i="10"/>
  <c r="K111" i="10"/>
  <c r="J111" i="10"/>
  <c r="I111" i="10"/>
  <c r="E111" i="10"/>
  <c r="U110" i="10"/>
  <c r="T108" i="10"/>
  <c r="S108" i="10"/>
  <c r="R108" i="10"/>
  <c r="Q108" i="10"/>
  <c r="P108" i="10"/>
  <c r="O108" i="10"/>
  <c r="N108" i="10"/>
  <c r="M108" i="10"/>
  <c r="L108" i="10"/>
  <c r="K108" i="10"/>
  <c r="J108" i="10"/>
  <c r="I108" i="10"/>
  <c r="E108" i="10"/>
  <c r="U107" i="10"/>
  <c r="T105" i="10"/>
  <c r="S105" i="10"/>
  <c r="R105" i="10"/>
  <c r="Q105" i="10"/>
  <c r="P105" i="10"/>
  <c r="O105" i="10"/>
  <c r="N105" i="10"/>
  <c r="M105" i="10"/>
  <c r="L105" i="10"/>
  <c r="K105" i="10"/>
  <c r="J105" i="10"/>
  <c r="I105" i="10"/>
  <c r="U105" i="10" s="1"/>
  <c r="V105" i="10" s="1"/>
  <c r="E105" i="10"/>
  <c r="U104" i="10"/>
  <c r="T102" i="10"/>
  <c r="S102" i="10"/>
  <c r="R102" i="10"/>
  <c r="Q102" i="10"/>
  <c r="P102" i="10"/>
  <c r="O102" i="10"/>
  <c r="N102" i="10"/>
  <c r="M102" i="10"/>
  <c r="L102" i="10"/>
  <c r="K102" i="10"/>
  <c r="J102" i="10"/>
  <c r="I102" i="10"/>
  <c r="E102" i="10"/>
  <c r="U101" i="10"/>
  <c r="T99" i="10"/>
  <c r="S99" i="10"/>
  <c r="R99" i="10"/>
  <c r="Q99" i="10"/>
  <c r="P99" i="10"/>
  <c r="O99" i="10"/>
  <c r="N99" i="10"/>
  <c r="M99" i="10"/>
  <c r="L99" i="10"/>
  <c r="K99" i="10"/>
  <c r="J99" i="10"/>
  <c r="I99" i="10"/>
  <c r="E99" i="10"/>
  <c r="U98" i="10"/>
  <c r="T96" i="10"/>
  <c r="S96" i="10"/>
  <c r="R96" i="10"/>
  <c r="Q96" i="10"/>
  <c r="P96" i="10"/>
  <c r="O96" i="10"/>
  <c r="N96" i="10"/>
  <c r="M96" i="10"/>
  <c r="L96" i="10"/>
  <c r="K96" i="10"/>
  <c r="J96" i="10"/>
  <c r="I96" i="10"/>
  <c r="E96" i="10"/>
  <c r="U95" i="10"/>
  <c r="T93" i="10"/>
  <c r="S93" i="10"/>
  <c r="R93" i="10"/>
  <c r="Q93" i="10"/>
  <c r="P93" i="10"/>
  <c r="O93" i="10"/>
  <c r="N93" i="10"/>
  <c r="M93" i="10"/>
  <c r="L93" i="10"/>
  <c r="K93" i="10"/>
  <c r="J93" i="10"/>
  <c r="I93" i="10"/>
  <c r="U93" i="10" s="1"/>
  <c r="V93" i="10" s="1"/>
  <c r="E93" i="10"/>
  <c r="U92" i="10"/>
  <c r="T90" i="10"/>
  <c r="S90" i="10"/>
  <c r="R90" i="10"/>
  <c r="Q90" i="10"/>
  <c r="P90" i="10"/>
  <c r="O90" i="10"/>
  <c r="N90" i="10"/>
  <c r="M90" i="10"/>
  <c r="L90" i="10"/>
  <c r="K90" i="10"/>
  <c r="J90" i="10"/>
  <c r="I90" i="10"/>
  <c r="E90" i="10"/>
  <c r="U89" i="10"/>
  <c r="T87" i="10"/>
  <c r="S87" i="10"/>
  <c r="R87" i="10"/>
  <c r="Q87" i="10"/>
  <c r="P87" i="10"/>
  <c r="O87" i="10"/>
  <c r="N87" i="10"/>
  <c r="M87" i="10"/>
  <c r="L87" i="10"/>
  <c r="K87" i="10"/>
  <c r="J87" i="10"/>
  <c r="I87" i="10"/>
  <c r="E87" i="10"/>
  <c r="U86" i="10"/>
  <c r="T84" i="10"/>
  <c r="S84" i="10"/>
  <c r="R84" i="10"/>
  <c r="Q84" i="10"/>
  <c r="P84" i="10"/>
  <c r="O84" i="10"/>
  <c r="N84" i="10"/>
  <c r="M84" i="10"/>
  <c r="L84" i="10"/>
  <c r="K84" i="10"/>
  <c r="J84" i="10"/>
  <c r="I84" i="10"/>
  <c r="E84" i="10"/>
  <c r="U83" i="10"/>
  <c r="T81" i="10"/>
  <c r="S81" i="10"/>
  <c r="R81" i="10"/>
  <c r="Q81" i="10"/>
  <c r="P81" i="10"/>
  <c r="O81" i="10"/>
  <c r="N81" i="10"/>
  <c r="M81" i="10"/>
  <c r="L81" i="10"/>
  <c r="K81" i="10"/>
  <c r="J81" i="10"/>
  <c r="I81" i="10"/>
  <c r="E81" i="10"/>
  <c r="U80" i="10"/>
  <c r="T78" i="10"/>
  <c r="S78" i="10"/>
  <c r="R78" i="10"/>
  <c r="Q78" i="10"/>
  <c r="P78" i="10"/>
  <c r="O78" i="10"/>
  <c r="N78" i="10"/>
  <c r="M78" i="10"/>
  <c r="L78" i="10"/>
  <c r="K78" i="10"/>
  <c r="J78" i="10"/>
  <c r="I78" i="10"/>
  <c r="E78" i="10"/>
  <c r="U77" i="10"/>
  <c r="T75" i="10"/>
  <c r="S75" i="10"/>
  <c r="R75" i="10"/>
  <c r="Q75" i="10"/>
  <c r="P75" i="10"/>
  <c r="O75" i="10"/>
  <c r="N75" i="10"/>
  <c r="M75" i="10"/>
  <c r="L75" i="10"/>
  <c r="K75" i="10"/>
  <c r="J75" i="10"/>
  <c r="I75" i="10"/>
  <c r="E75" i="10"/>
  <c r="U74" i="10"/>
  <c r="T72" i="10"/>
  <c r="S72" i="10"/>
  <c r="R72" i="10"/>
  <c r="Q72" i="10"/>
  <c r="P72" i="10"/>
  <c r="O72" i="10"/>
  <c r="N72" i="10"/>
  <c r="M72" i="10"/>
  <c r="L72" i="10"/>
  <c r="K72" i="10"/>
  <c r="J72" i="10"/>
  <c r="I72" i="10"/>
  <c r="E72" i="10"/>
  <c r="U71" i="10"/>
  <c r="T69" i="10"/>
  <c r="S69" i="10"/>
  <c r="R69" i="10"/>
  <c r="Q69" i="10"/>
  <c r="P69" i="10"/>
  <c r="O69" i="10"/>
  <c r="N69" i="10"/>
  <c r="M69" i="10"/>
  <c r="L69" i="10"/>
  <c r="K69" i="10"/>
  <c r="J69" i="10"/>
  <c r="I69" i="10"/>
  <c r="U69" i="10" s="1"/>
  <c r="V69" i="10" s="1"/>
  <c r="E69" i="10"/>
  <c r="U68" i="10"/>
  <c r="T66" i="10"/>
  <c r="S66" i="10"/>
  <c r="R66" i="10"/>
  <c r="Q66" i="10"/>
  <c r="P66" i="10"/>
  <c r="O66" i="10"/>
  <c r="N66" i="10"/>
  <c r="M66" i="10"/>
  <c r="L66" i="10"/>
  <c r="K66" i="10"/>
  <c r="J66" i="10"/>
  <c r="I66" i="10"/>
  <c r="E66" i="10"/>
  <c r="U65" i="10"/>
  <c r="T63" i="10"/>
  <c r="S63" i="10"/>
  <c r="R63" i="10"/>
  <c r="Q63" i="10"/>
  <c r="P63" i="10"/>
  <c r="O63" i="10"/>
  <c r="N63" i="10"/>
  <c r="M63" i="10"/>
  <c r="L63" i="10"/>
  <c r="K63" i="10"/>
  <c r="J63" i="10"/>
  <c r="I63" i="10"/>
  <c r="U63" i="10" s="1"/>
  <c r="E63" i="10"/>
  <c r="U62" i="10"/>
  <c r="T60" i="10"/>
  <c r="S60" i="10"/>
  <c r="R60" i="10"/>
  <c r="Q60" i="10"/>
  <c r="P60" i="10"/>
  <c r="O60" i="10"/>
  <c r="N60" i="10"/>
  <c r="M60" i="10"/>
  <c r="L60" i="10"/>
  <c r="K60" i="10"/>
  <c r="J60" i="10"/>
  <c r="I60" i="10"/>
  <c r="E60" i="10"/>
  <c r="U59" i="10"/>
  <c r="T57" i="10"/>
  <c r="S57" i="10"/>
  <c r="R57" i="10"/>
  <c r="Q57" i="10"/>
  <c r="P57" i="10"/>
  <c r="O57" i="10"/>
  <c r="N57" i="10"/>
  <c r="M57" i="10"/>
  <c r="L57" i="10"/>
  <c r="K57" i="10"/>
  <c r="J57" i="10"/>
  <c r="I57" i="10"/>
  <c r="U57" i="10" s="1"/>
  <c r="V57" i="10" s="1"/>
  <c r="E57" i="10"/>
  <c r="U56" i="10"/>
  <c r="T54" i="10"/>
  <c r="S54" i="10"/>
  <c r="R54" i="10"/>
  <c r="Q54" i="10"/>
  <c r="P54" i="10"/>
  <c r="O54" i="10"/>
  <c r="N54" i="10"/>
  <c r="M54" i="10"/>
  <c r="L54" i="10"/>
  <c r="K54" i="10"/>
  <c r="J54" i="10"/>
  <c r="I54" i="10"/>
  <c r="E54" i="10"/>
  <c r="U53" i="10"/>
  <c r="T51" i="10"/>
  <c r="S51" i="10"/>
  <c r="R51" i="10"/>
  <c r="Q51" i="10"/>
  <c r="P51" i="10"/>
  <c r="O51" i="10"/>
  <c r="N51" i="10"/>
  <c r="M51" i="10"/>
  <c r="L51" i="10"/>
  <c r="K51" i="10"/>
  <c r="J51" i="10"/>
  <c r="I51" i="10"/>
  <c r="U51" i="10" s="1"/>
  <c r="V51" i="10" s="1"/>
  <c r="E51" i="10"/>
  <c r="U50" i="10"/>
  <c r="T48" i="10"/>
  <c r="S48" i="10"/>
  <c r="R48" i="10"/>
  <c r="Q48" i="10"/>
  <c r="P48" i="10"/>
  <c r="O48" i="10"/>
  <c r="N48" i="10"/>
  <c r="M48" i="10"/>
  <c r="L48" i="10"/>
  <c r="K48" i="10"/>
  <c r="J48" i="10"/>
  <c r="I48" i="10"/>
  <c r="E48" i="10"/>
  <c r="U47" i="10"/>
  <c r="T45" i="10"/>
  <c r="S45" i="10"/>
  <c r="R45" i="10"/>
  <c r="Q45" i="10"/>
  <c r="P45" i="10"/>
  <c r="O45" i="10"/>
  <c r="N45" i="10"/>
  <c r="M45" i="10"/>
  <c r="L45" i="10"/>
  <c r="K45" i="10"/>
  <c r="J45" i="10"/>
  <c r="I45" i="10"/>
  <c r="U45" i="10" s="1"/>
  <c r="V45" i="10" s="1"/>
  <c r="E45" i="10"/>
  <c r="U44" i="10"/>
  <c r="T42" i="10"/>
  <c r="S42" i="10"/>
  <c r="R42" i="10"/>
  <c r="Q42" i="10"/>
  <c r="P42" i="10"/>
  <c r="O42" i="10"/>
  <c r="N42" i="10"/>
  <c r="M42" i="10"/>
  <c r="L42" i="10"/>
  <c r="K42" i="10"/>
  <c r="J42" i="10"/>
  <c r="I42" i="10"/>
  <c r="E42" i="10"/>
  <c r="U41" i="10"/>
  <c r="T39" i="10"/>
  <c r="S39" i="10"/>
  <c r="R39" i="10"/>
  <c r="Q39" i="10"/>
  <c r="P39" i="10"/>
  <c r="O39" i="10"/>
  <c r="N39" i="10"/>
  <c r="M39" i="10"/>
  <c r="L39" i="10"/>
  <c r="K39" i="10"/>
  <c r="J39" i="10"/>
  <c r="I39" i="10"/>
  <c r="E39" i="10"/>
  <c r="U38" i="10"/>
  <c r="T36" i="10"/>
  <c r="S36" i="10"/>
  <c r="R36" i="10"/>
  <c r="Q36" i="10"/>
  <c r="P36" i="10"/>
  <c r="O36" i="10"/>
  <c r="N36" i="10"/>
  <c r="M36" i="10"/>
  <c r="L36" i="10"/>
  <c r="K36" i="10"/>
  <c r="J36" i="10"/>
  <c r="I36" i="10"/>
  <c r="E36" i="10"/>
  <c r="U35" i="10"/>
  <c r="T33" i="10"/>
  <c r="S33" i="10"/>
  <c r="R33" i="10"/>
  <c r="Q33" i="10"/>
  <c r="P33" i="10"/>
  <c r="O33" i="10"/>
  <c r="N33" i="10"/>
  <c r="M33" i="10"/>
  <c r="L33" i="10"/>
  <c r="K33" i="10"/>
  <c r="J33" i="10"/>
  <c r="I33" i="10"/>
  <c r="U33" i="10" s="1"/>
  <c r="V33" i="10" s="1"/>
  <c r="E33" i="10"/>
  <c r="U32" i="10"/>
  <c r="T30" i="10"/>
  <c r="S30" i="10"/>
  <c r="R30" i="10"/>
  <c r="Q30" i="10"/>
  <c r="P30" i="10"/>
  <c r="O30" i="10"/>
  <c r="N30" i="10"/>
  <c r="M30" i="10"/>
  <c r="L30" i="10"/>
  <c r="K30" i="10"/>
  <c r="J30" i="10"/>
  <c r="I30" i="10"/>
  <c r="E30" i="10"/>
  <c r="U29" i="10"/>
  <c r="T27" i="10"/>
  <c r="S27" i="10"/>
  <c r="R27" i="10"/>
  <c r="Q27" i="10"/>
  <c r="P27" i="10"/>
  <c r="O27" i="10"/>
  <c r="N27" i="10"/>
  <c r="M27" i="10"/>
  <c r="L27" i="10"/>
  <c r="K27" i="10"/>
  <c r="J27" i="10"/>
  <c r="I27" i="10"/>
  <c r="U27" i="10" s="1"/>
  <c r="V27" i="10" s="1"/>
  <c r="E27" i="10"/>
  <c r="U26" i="10"/>
  <c r="T24" i="10"/>
  <c r="S24" i="10"/>
  <c r="R24" i="10"/>
  <c r="Q24" i="10"/>
  <c r="P24" i="10"/>
  <c r="O24" i="10"/>
  <c r="N24" i="10"/>
  <c r="M24" i="10"/>
  <c r="L24" i="10"/>
  <c r="K24" i="10"/>
  <c r="J24" i="10"/>
  <c r="I24" i="10"/>
  <c r="E24" i="10"/>
  <c r="U23" i="10"/>
  <c r="T21" i="10"/>
  <c r="S21" i="10"/>
  <c r="R21" i="10"/>
  <c r="Q21" i="10"/>
  <c r="P21" i="10"/>
  <c r="O21" i="10"/>
  <c r="N21" i="10"/>
  <c r="M21" i="10"/>
  <c r="L21" i="10"/>
  <c r="K21" i="10"/>
  <c r="J21" i="10"/>
  <c r="I21" i="10"/>
  <c r="U21" i="10" s="1"/>
  <c r="E21" i="10"/>
  <c r="U20" i="10"/>
  <c r="V21" i="10" l="1"/>
  <c r="U507" i="10"/>
  <c r="U501" i="10"/>
  <c r="V501" i="10" s="1"/>
  <c r="U495" i="10"/>
  <c r="U489" i="10"/>
  <c r="V489" i="10" s="1"/>
  <c r="U478" i="10"/>
  <c r="U466" i="10"/>
  <c r="V466" i="10" s="1"/>
  <c r="U454" i="10"/>
  <c r="V454" i="10" s="1"/>
  <c r="V507" i="10"/>
  <c r="V495" i="10"/>
  <c r="V478" i="10"/>
  <c r="V442" i="10"/>
  <c r="U282" i="10"/>
  <c r="V282" i="10" s="1"/>
  <c r="U276" i="10"/>
  <c r="V276" i="10" s="1"/>
  <c r="U270" i="10"/>
  <c r="V270" i="10" s="1"/>
  <c r="U258" i="10"/>
  <c r="U252" i="10"/>
  <c r="U249" i="10"/>
  <c r="U246" i="10"/>
  <c r="U234" i="10"/>
  <c r="V234" i="10" s="1"/>
  <c r="U228" i="10"/>
  <c r="U222" i="10"/>
  <c r="V222" i="10" s="1"/>
  <c r="U219" i="10"/>
  <c r="V219" i="10" s="1"/>
  <c r="U210" i="10"/>
  <c r="U204" i="10"/>
  <c r="U198" i="10"/>
  <c r="U186" i="10"/>
  <c r="U168" i="10"/>
  <c r="V168" i="10" s="1"/>
  <c r="U156" i="10"/>
  <c r="V156" i="10" s="1"/>
  <c r="U144" i="10"/>
  <c r="U141" i="10"/>
  <c r="V141" i="10" s="1"/>
  <c r="U132" i="10"/>
  <c r="V132" i="10" s="1"/>
  <c r="U120" i="10"/>
  <c r="U108" i="10"/>
  <c r="U96" i="10"/>
  <c r="V96" i="10" s="1"/>
  <c r="U84" i="10"/>
  <c r="U81" i="10"/>
  <c r="V81" i="10" s="1"/>
  <c r="U72" i="10"/>
  <c r="V72" i="10" s="1"/>
  <c r="U66" i="10"/>
  <c r="V66" i="10" s="1"/>
  <c r="U60" i="10"/>
  <c r="V60" i="10" s="1"/>
  <c r="U54" i="10"/>
  <c r="U48" i="10"/>
  <c r="V48" i="10" s="1"/>
  <c r="U42" i="10"/>
  <c r="V42" i="10" s="1"/>
  <c r="U39" i="10"/>
  <c r="V39" i="10" s="1"/>
  <c r="U36" i="10"/>
  <c r="U30" i="10"/>
  <c r="U24" i="10"/>
  <c r="V153" i="10"/>
  <c r="V144" i="10"/>
  <c r="V120" i="10"/>
  <c r="V108" i="10"/>
  <c r="V84" i="10"/>
  <c r="V63" i="10"/>
  <c r="V54" i="10"/>
  <c r="V36" i="10"/>
  <c r="V30" i="10"/>
  <c r="V24" i="10"/>
  <c r="U183" i="10"/>
  <c r="V183" i="10" s="1"/>
  <c r="U207" i="10"/>
  <c r="V207" i="10" s="1"/>
  <c r="U231" i="10"/>
  <c r="V231" i="10" s="1"/>
  <c r="V255" i="10"/>
  <c r="U192" i="10"/>
  <c r="V192" i="10" s="1"/>
  <c r="U216" i="10"/>
  <c r="V216" i="10" s="1"/>
  <c r="U240" i="10"/>
  <c r="V240" i="10" s="1"/>
  <c r="U264" i="10"/>
  <c r="V264" i="10" s="1"/>
  <c r="U78" i="10"/>
  <c r="V78" i="10" s="1"/>
  <c r="U90" i="10"/>
  <c r="V90" i="10" s="1"/>
  <c r="U102" i="10"/>
  <c r="V102" i="10" s="1"/>
  <c r="U114" i="10"/>
  <c r="V114" i="10" s="1"/>
  <c r="U126" i="10"/>
  <c r="V126" i="10" s="1"/>
  <c r="U138" i="10"/>
  <c r="V138" i="10" s="1"/>
  <c r="U150" i="10"/>
  <c r="V150" i="10" s="1"/>
  <c r="U162" i="10"/>
  <c r="V162" i="10" s="1"/>
  <c r="U174" i="10"/>
  <c r="V174" i="10" s="1"/>
  <c r="V195" i="10"/>
  <c r="V204" i="10"/>
  <c r="V228" i="10"/>
  <c r="V243" i="10"/>
  <c r="V252" i="10"/>
  <c r="V267" i="10"/>
  <c r="V296" i="10"/>
  <c r="V302" i="10"/>
  <c r="V308" i="10"/>
  <c r="V314" i="10"/>
  <c r="V320" i="10"/>
  <c r="V326" i="10"/>
  <c r="V332" i="10"/>
  <c r="V338" i="10"/>
  <c r="V344" i="10"/>
  <c r="V350" i="10"/>
  <c r="V356" i="10"/>
  <c r="V362" i="10"/>
  <c r="V368" i="10"/>
  <c r="V374" i="10"/>
  <c r="V380" i="10"/>
  <c r="V386" i="10"/>
  <c r="V392" i="10"/>
  <c r="V398" i="10"/>
  <c r="V404" i="10"/>
  <c r="V410" i="10"/>
  <c r="V416" i="10"/>
  <c r="V422" i="10"/>
  <c r="V428" i="10"/>
  <c r="U457" i="10"/>
  <c r="V457" i="10" s="1"/>
  <c r="U481" i="10"/>
  <c r="V481" i="10" s="1"/>
  <c r="V279" i="10"/>
  <c r="U288" i="10"/>
  <c r="V288" i="10" s="1"/>
  <c r="U75" i="10"/>
  <c r="V75" i="10" s="1"/>
  <c r="U87" i="10"/>
  <c r="V87" i="10" s="1"/>
  <c r="U99" i="10"/>
  <c r="V99" i="10" s="1"/>
  <c r="U111" i="10"/>
  <c r="V111" i="10" s="1"/>
  <c r="U123" i="10"/>
  <c r="V123" i="10" s="1"/>
  <c r="U135" i="10"/>
  <c r="V135" i="10" s="1"/>
  <c r="U147" i="10"/>
  <c r="V147" i="10" s="1"/>
  <c r="U159" i="10"/>
  <c r="V159" i="10" s="1"/>
  <c r="U171" i="10"/>
  <c r="V171" i="10" s="1"/>
  <c r="U180" i="10"/>
  <c r="V180" i="10" s="1"/>
  <c r="V177" i="10"/>
  <c r="V189" i="10"/>
  <c r="V201" i="10"/>
  <c r="V213" i="10"/>
  <c r="V225" i="10"/>
  <c r="V237" i="10"/>
  <c r="V249" i="10"/>
  <c r="V261" i="10"/>
  <c r="V273" i="10"/>
  <c r="V285" i="10"/>
  <c r="U439" i="10"/>
  <c r="V439" i="10" s="1"/>
  <c r="U451" i="10"/>
  <c r="V451" i="10" s="1"/>
  <c r="U463" i="10"/>
  <c r="V463" i="10" s="1"/>
  <c r="U475" i="10"/>
  <c r="V475" i="10" s="1"/>
  <c r="V186" i="10"/>
  <c r="V198" i="10"/>
  <c r="V210" i="10"/>
  <c r="V246" i="10"/>
  <c r="V258" i="10"/>
  <c r="U299" i="10"/>
  <c r="V299" i="10" s="1"/>
  <c r="U305" i="10"/>
  <c r="V305" i="10" s="1"/>
  <c r="U311" i="10"/>
  <c r="V311" i="10" s="1"/>
  <c r="U317" i="10"/>
  <c r="V317" i="10" s="1"/>
  <c r="U323" i="10"/>
  <c r="V323" i="10" s="1"/>
  <c r="U329" i="10"/>
  <c r="V329" i="10" s="1"/>
  <c r="U335" i="10"/>
  <c r="V335" i="10" s="1"/>
  <c r="U341" i="10"/>
  <c r="V341" i="10" s="1"/>
  <c r="U347" i="10"/>
  <c r="V347" i="10" s="1"/>
  <c r="U353" i="10"/>
  <c r="V353" i="10" s="1"/>
  <c r="U359" i="10"/>
  <c r="V359" i="10" s="1"/>
  <c r="U365" i="10"/>
  <c r="V365" i="10" s="1"/>
  <c r="U371" i="10"/>
  <c r="V371" i="10" s="1"/>
  <c r="U377" i="10"/>
  <c r="V377" i="10" s="1"/>
  <c r="U383" i="10"/>
  <c r="V383" i="10" s="1"/>
  <c r="U389" i="10"/>
  <c r="V389" i="10" s="1"/>
  <c r="U395" i="10"/>
  <c r="V395" i="10" s="1"/>
  <c r="U401" i="10"/>
  <c r="V401" i="10" s="1"/>
  <c r="U407" i="10"/>
  <c r="V407" i="10" s="1"/>
  <c r="U413" i="10"/>
  <c r="V413" i="10" s="1"/>
  <c r="U419" i="10"/>
  <c r="V419" i="10" s="1"/>
  <c r="U425" i="10"/>
  <c r="V425" i="10" s="1"/>
  <c r="U431" i="10"/>
  <c r="V431" i="10" s="1"/>
  <c r="U448" i="10"/>
  <c r="V448" i="10" s="1"/>
  <c r="U460" i="10"/>
  <c r="V460" i="10" s="1"/>
  <c r="U472" i="10"/>
  <c r="V472" i="10" s="1"/>
  <c r="V511" i="10" l="1"/>
  <c r="V289" i="10"/>
  <c r="V432" i="10"/>
  <c r="V482" i="10"/>
  <c r="K514" i="10" l="1"/>
  <c r="O514" i="10" s="1"/>
  <c r="S514" i="10" s="1"/>
</calcChain>
</file>

<file path=xl/sharedStrings.xml><?xml version="1.0" encoding="utf-8"?>
<sst xmlns="http://schemas.openxmlformats.org/spreadsheetml/2006/main" count="1683" uniqueCount="165">
  <si>
    <t>○小学校</t>
    <rPh sb="1" eb="4">
      <t>ショウガッコウ</t>
    </rPh>
    <phoneticPr fontId="2"/>
  </si>
  <si>
    <t>平第一</t>
    <rPh sb="0" eb="1">
      <t>ヒラ</t>
    </rPh>
    <rPh sb="1" eb="3">
      <t>ダイイチ</t>
    </rPh>
    <phoneticPr fontId="1"/>
  </si>
  <si>
    <t>平第二</t>
    <rPh sb="0" eb="1">
      <t>ヒラ</t>
    </rPh>
    <rPh sb="1" eb="3">
      <t>ダイニ</t>
    </rPh>
    <phoneticPr fontId="1"/>
  </si>
  <si>
    <t>平第三</t>
    <rPh sb="0" eb="1">
      <t>ヒラ</t>
    </rPh>
    <rPh sb="1" eb="2">
      <t>ダイ</t>
    </rPh>
    <rPh sb="2" eb="3">
      <t>3</t>
    </rPh>
    <phoneticPr fontId="1"/>
  </si>
  <si>
    <t>平第四</t>
    <rPh sb="0" eb="1">
      <t>ヒラ</t>
    </rPh>
    <rPh sb="1" eb="3">
      <t>ダイ4</t>
    </rPh>
    <phoneticPr fontId="1"/>
  </si>
  <si>
    <t>平第五</t>
    <rPh sb="0" eb="1">
      <t>ヒラ</t>
    </rPh>
    <rPh sb="1" eb="2">
      <t>ダイ</t>
    </rPh>
    <rPh sb="2" eb="3">
      <t>5</t>
    </rPh>
    <phoneticPr fontId="1"/>
  </si>
  <si>
    <t>平第六</t>
    <rPh sb="0" eb="1">
      <t>ヒラ</t>
    </rPh>
    <rPh sb="1" eb="2">
      <t>ダイ</t>
    </rPh>
    <rPh sb="2" eb="3">
      <t>6</t>
    </rPh>
    <phoneticPr fontId="1"/>
  </si>
  <si>
    <t>郷ケ丘</t>
    <rPh sb="0" eb="1">
      <t>サト</t>
    </rPh>
    <rPh sb="2" eb="3">
      <t>オカ</t>
    </rPh>
    <phoneticPr fontId="1"/>
  </si>
  <si>
    <t>中央台北</t>
    <rPh sb="0" eb="2">
      <t>チュウオウ</t>
    </rPh>
    <rPh sb="2" eb="4">
      <t>タイペイ</t>
    </rPh>
    <phoneticPr fontId="1"/>
  </si>
  <si>
    <t>中央台南</t>
    <rPh sb="0" eb="2">
      <t>チュウオウ</t>
    </rPh>
    <rPh sb="2" eb="4">
      <t>タイナン</t>
    </rPh>
    <phoneticPr fontId="1"/>
  </si>
  <si>
    <t>中央台東</t>
    <rPh sb="0" eb="2">
      <t>チュウオウ</t>
    </rPh>
    <rPh sb="2" eb="3">
      <t>ダイ</t>
    </rPh>
    <rPh sb="3" eb="4">
      <t>ヒガシ</t>
    </rPh>
    <phoneticPr fontId="1"/>
  </si>
  <si>
    <t>豊間</t>
    <rPh sb="0" eb="1">
      <t>ユタ</t>
    </rPh>
    <rPh sb="1" eb="2">
      <t>マ</t>
    </rPh>
    <phoneticPr fontId="1"/>
  </si>
  <si>
    <t>高久</t>
    <rPh sb="0" eb="2">
      <t>タカク</t>
    </rPh>
    <phoneticPr fontId="1"/>
  </si>
  <si>
    <t>夏井</t>
    <rPh sb="0" eb="2">
      <t>ナツイ</t>
    </rPh>
    <phoneticPr fontId="1"/>
  </si>
  <si>
    <t>草野</t>
    <rPh sb="0" eb="2">
      <t>クサノ</t>
    </rPh>
    <phoneticPr fontId="1"/>
  </si>
  <si>
    <t>赤井</t>
    <rPh sb="0" eb="2">
      <t>アカイ</t>
    </rPh>
    <phoneticPr fontId="1"/>
  </si>
  <si>
    <t>四倉</t>
    <rPh sb="0" eb="1">
      <t>4</t>
    </rPh>
    <rPh sb="1" eb="2">
      <t>クラ</t>
    </rPh>
    <phoneticPr fontId="1"/>
  </si>
  <si>
    <t>大浦</t>
    <rPh sb="0" eb="2">
      <t>オオウラ</t>
    </rPh>
    <phoneticPr fontId="1"/>
  </si>
  <si>
    <t>大野一</t>
    <rPh sb="0" eb="2">
      <t>オオノ</t>
    </rPh>
    <rPh sb="2" eb="3">
      <t>1</t>
    </rPh>
    <phoneticPr fontId="1"/>
  </si>
  <si>
    <t>大野二</t>
    <rPh sb="0" eb="2">
      <t>オオノ</t>
    </rPh>
    <rPh sb="2" eb="3">
      <t>2</t>
    </rPh>
    <phoneticPr fontId="1"/>
  </si>
  <si>
    <t>久之浜一</t>
    <rPh sb="0" eb="1">
      <t>ヒサ</t>
    </rPh>
    <rPh sb="1" eb="2">
      <t>ノ</t>
    </rPh>
    <rPh sb="2" eb="3">
      <t>ハマ</t>
    </rPh>
    <rPh sb="3" eb="4">
      <t>1</t>
    </rPh>
    <phoneticPr fontId="1"/>
  </si>
  <si>
    <t>久之浜二</t>
    <rPh sb="0" eb="1">
      <t>ヒサ</t>
    </rPh>
    <rPh sb="1" eb="2">
      <t>ノ</t>
    </rPh>
    <rPh sb="2" eb="3">
      <t>ハマ</t>
    </rPh>
    <rPh sb="3" eb="4">
      <t>2</t>
    </rPh>
    <phoneticPr fontId="1"/>
  </si>
  <si>
    <t>小川</t>
    <rPh sb="0" eb="2">
      <t>オガワ</t>
    </rPh>
    <phoneticPr fontId="1"/>
  </si>
  <si>
    <t>小玉</t>
    <rPh sb="0" eb="2">
      <t>コダマ</t>
    </rPh>
    <phoneticPr fontId="1"/>
  </si>
  <si>
    <t>川前</t>
    <rPh sb="0" eb="2">
      <t>カワマエ</t>
    </rPh>
    <phoneticPr fontId="1"/>
  </si>
  <si>
    <t>小白井</t>
    <rPh sb="0" eb="1">
      <t>ショウ</t>
    </rPh>
    <rPh sb="1" eb="2">
      <t>シロ</t>
    </rPh>
    <rPh sb="2" eb="3">
      <t>イ</t>
    </rPh>
    <phoneticPr fontId="1"/>
  </si>
  <si>
    <t>白水</t>
    <rPh sb="0" eb="1">
      <t>シラ</t>
    </rPh>
    <rPh sb="1" eb="2">
      <t>ミズ</t>
    </rPh>
    <phoneticPr fontId="1"/>
  </si>
  <si>
    <t>内町</t>
    <rPh sb="0" eb="2">
      <t>ウチマチ</t>
    </rPh>
    <phoneticPr fontId="1"/>
  </si>
  <si>
    <t>綴</t>
    <rPh sb="0" eb="1">
      <t>ツヅ</t>
    </rPh>
    <phoneticPr fontId="1"/>
  </si>
  <si>
    <t>御厩</t>
    <rPh sb="0" eb="1">
      <t>オン</t>
    </rPh>
    <rPh sb="1" eb="2">
      <t>ウマヤ</t>
    </rPh>
    <phoneticPr fontId="1"/>
  </si>
  <si>
    <t>高坂</t>
    <rPh sb="0" eb="2">
      <t>タカサカ</t>
    </rPh>
    <phoneticPr fontId="1"/>
  </si>
  <si>
    <t>宮</t>
    <rPh sb="0" eb="1">
      <t>ミヤ</t>
    </rPh>
    <phoneticPr fontId="1"/>
  </si>
  <si>
    <t>好間一</t>
    <rPh sb="0" eb="1">
      <t>ス</t>
    </rPh>
    <rPh sb="1" eb="2">
      <t>マ</t>
    </rPh>
    <rPh sb="2" eb="3">
      <t>1</t>
    </rPh>
    <phoneticPr fontId="1"/>
  </si>
  <si>
    <t>好間二</t>
    <rPh sb="0" eb="1">
      <t>ス</t>
    </rPh>
    <rPh sb="1" eb="2">
      <t>マ</t>
    </rPh>
    <rPh sb="2" eb="3">
      <t>2</t>
    </rPh>
    <phoneticPr fontId="1"/>
  </si>
  <si>
    <t>好間三</t>
    <rPh sb="0" eb="1">
      <t>ス</t>
    </rPh>
    <rPh sb="1" eb="2">
      <t>マ</t>
    </rPh>
    <rPh sb="2" eb="3">
      <t>3</t>
    </rPh>
    <phoneticPr fontId="1"/>
  </si>
  <si>
    <t>好間四</t>
    <rPh sb="0" eb="1">
      <t>ス</t>
    </rPh>
    <rPh sb="1" eb="2">
      <t>マ</t>
    </rPh>
    <rPh sb="2" eb="3">
      <t>4</t>
    </rPh>
    <phoneticPr fontId="1"/>
  </si>
  <si>
    <t>三和</t>
    <rPh sb="0" eb="2">
      <t>ミワ</t>
    </rPh>
    <phoneticPr fontId="1"/>
  </si>
  <si>
    <t>小名浜一</t>
    <rPh sb="0" eb="2">
      <t>オナ</t>
    </rPh>
    <rPh sb="2" eb="3">
      <t>ハマ</t>
    </rPh>
    <rPh sb="3" eb="4">
      <t>1</t>
    </rPh>
    <phoneticPr fontId="1"/>
  </si>
  <si>
    <t>小名浜二</t>
    <rPh sb="0" eb="2">
      <t>オナ</t>
    </rPh>
    <rPh sb="2" eb="3">
      <t>ハマ</t>
    </rPh>
    <rPh sb="3" eb="4">
      <t>2</t>
    </rPh>
    <phoneticPr fontId="1"/>
  </si>
  <si>
    <t>小名浜三</t>
    <rPh sb="0" eb="2">
      <t>オナ</t>
    </rPh>
    <rPh sb="2" eb="3">
      <t>ハマ</t>
    </rPh>
    <rPh sb="3" eb="4">
      <t>3</t>
    </rPh>
    <phoneticPr fontId="1"/>
  </si>
  <si>
    <t>小名浜東</t>
    <rPh sb="0" eb="2">
      <t>オナ</t>
    </rPh>
    <rPh sb="2" eb="3">
      <t>ハマ</t>
    </rPh>
    <rPh sb="3" eb="4">
      <t>ヒガシ</t>
    </rPh>
    <phoneticPr fontId="1"/>
  </si>
  <si>
    <t>小名浜西</t>
    <rPh sb="0" eb="2">
      <t>オナ</t>
    </rPh>
    <rPh sb="2" eb="3">
      <t>ハマ</t>
    </rPh>
    <rPh sb="3" eb="4">
      <t>ニシ</t>
    </rPh>
    <phoneticPr fontId="1"/>
  </si>
  <si>
    <t>鹿島</t>
    <rPh sb="0" eb="2">
      <t>カシマ</t>
    </rPh>
    <phoneticPr fontId="1"/>
  </si>
  <si>
    <t>江名</t>
    <rPh sb="0" eb="1">
      <t>エ</t>
    </rPh>
    <rPh sb="1" eb="2">
      <t>ナ</t>
    </rPh>
    <phoneticPr fontId="1"/>
  </si>
  <si>
    <t>永崎</t>
    <rPh sb="0" eb="2">
      <t>ナガサキ</t>
    </rPh>
    <phoneticPr fontId="1"/>
  </si>
  <si>
    <t>泉</t>
    <rPh sb="0" eb="1">
      <t>イズミ</t>
    </rPh>
    <phoneticPr fontId="1"/>
  </si>
  <si>
    <t>泉北</t>
    <rPh sb="0" eb="1">
      <t>イズミ</t>
    </rPh>
    <rPh sb="1" eb="2">
      <t>キタ</t>
    </rPh>
    <phoneticPr fontId="1"/>
  </si>
  <si>
    <t>渡辺</t>
    <rPh sb="0" eb="2">
      <t>ワタナベ</t>
    </rPh>
    <phoneticPr fontId="1"/>
  </si>
  <si>
    <t>湯本一</t>
    <rPh sb="0" eb="2">
      <t>ユモト</t>
    </rPh>
    <rPh sb="2" eb="3">
      <t>1</t>
    </rPh>
    <phoneticPr fontId="1"/>
  </si>
  <si>
    <t>湯本二</t>
    <rPh sb="0" eb="2">
      <t>ユモト</t>
    </rPh>
    <rPh sb="2" eb="3">
      <t>2</t>
    </rPh>
    <phoneticPr fontId="1"/>
  </si>
  <si>
    <t>湯本三</t>
    <rPh sb="0" eb="2">
      <t>ユモト</t>
    </rPh>
    <rPh sb="2" eb="3">
      <t>3</t>
    </rPh>
    <phoneticPr fontId="1"/>
  </si>
  <si>
    <t>長倉</t>
    <rPh sb="0" eb="2">
      <t>ナガクラ</t>
    </rPh>
    <phoneticPr fontId="1"/>
  </si>
  <si>
    <t>磐崎</t>
    <rPh sb="0" eb="1">
      <t>バン</t>
    </rPh>
    <rPh sb="1" eb="2">
      <t>サキ</t>
    </rPh>
    <phoneticPr fontId="1"/>
  </si>
  <si>
    <t>藤原</t>
    <rPh sb="0" eb="1">
      <t>フジ</t>
    </rPh>
    <rPh sb="1" eb="2">
      <t>ハラ</t>
    </rPh>
    <phoneticPr fontId="1"/>
  </si>
  <si>
    <t>植田</t>
    <rPh sb="0" eb="2">
      <t>ウエダ</t>
    </rPh>
    <phoneticPr fontId="1"/>
  </si>
  <si>
    <t>汐見が丘</t>
    <rPh sb="0" eb="1">
      <t>シオ</t>
    </rPh>
    <rPh sb="1" eb="2">
      <t>ミ</t>
    </rPh>
    <rPh sb="3" eb="4">
      <t>オカ</t>
    </rPh>
    <phoneticPr fontId="1"/>
  </si>
  <si>
    <t>錦</t>
    <rPh sb="0" eb="1">
      <t>ニシキ</t>
    </rPh>
    <phoneticPr fontId="1"/>
  </si>
  <si>
    <t>錦東</t>
    <rPh sb="0" eb="1">
      <t>ニシキ</t>
    </rPh>
    <rPh sb="1" eb="2">
      <t>ヒガシ</t>
    </rPh>
    <phoneticPr fontId="1"/>
  </si>
  <si>
    <t>菊田</t>
    <rPh sb="0" eb="2">
      <t>キクタ</t>
    </rPh>
    <phoneticPr fontId="1"/>
  </si>
  <si>
    <t>勿来一</t>
    <rPh sb="0" eb="2">
      <t>ナコソ</t>
    </rPh>
    <rPh sb="2" eb="3">
      <t>1</t>
    </rPh>
    <phoneticPr fontId="1"/>
  </si>
  <si>
    <t>勿来二</t>
    <rPh sb="0" eb="2">
      <t>ナコソ</t>
    </rPh>
    <rPh sb="2" eb="3">
      <t>2</t>
    </rPh>
    <phoneticPr fontId="1"/>
  </si>
  <si>
    <t>勿来三</t>
    <rPh sb="0" eb="2">
      <t>ナコソ</t>
    </rPh>
    <rPh sb="2" eb="3">
      <t>3</t>
    </rPh>
    <phoneticPr fontId="1"/>
  </si>
  <si>
    <t>川部</t>
    <rPh sb="0" eb="2">
      <t>カワベ</t>
    </rPh>
    <phoneticPr fontId="1"/>
  </si>
  <si>
    <t>上遠野</t>
    <rPh sb="0" eb="1">
      <t>ウエ</t>
    </rPh>
    <rPh sb="1" eb="2">
      <t>エン</t>
    </rPh>
    <rPh sb="2" eb="3">
      <t>ノ</t>
    </rPh>
    <phoneticPr fontId="1"/>
  </si>
  <si>
    <t>入遠野</t>
    <rPh sb="0" eb="1">
      <t>ニュウ</t>
    </rPh>
    <rPh sb="1" eb="2">
      <t>エン</t>
    </rPh>
    <rPh sb="2" eb="3">
      <t>ノ</t>
    </rPh>
    <phoneticPr fontId="1"/>
  </si>
  <si>
    <t>田人</t>
    <rPh sb="0" eb="1">
      <t>タ</t>
    </rPh>
    <rPh sb="1" eb="2">
      <t>ヒト</t>
    </rPh>
    <phoneticPr fontId="1"/>
  </si>
  <si>
    <t>平第一</t>
    <rPh sb="0" eb="1">
      <t>ヒラ</t>
    </rPh>
    <rPh sb="1" eb="2">
      <t>ダイ</t>
    </rPh>
    <rPh sb="2" eb="3">
      <t>1</t>
    </rPh>
    <phoneticPr fontId="1"/>
  </si>
  <si>
    <t>平第二</t>
    <rPh sb="0" eb="1">
      <t>ヒラ</t>
    </rPh>
    <rPh sb="1" eb="2">
      <t>ダイ</t>
    </rPh>
    <rPh sb="2" eb="3">
      <t>2</t>
    </rPh>
    <phoneticPr fontId="1"/>
  </si>
  <si>
    <t>藤間</t>
    <rPh sb="0" eb="1">
      <t>フジ</t>
    </rPh>
    <rPh sb="1" eb="2">
      <t>マ</t>
    </rPh>
    <phoneticPr fontId="1"/>
  </si>
  <si>
    <t>大野</t>
    <rPh sb="0" eb="2">
      <t>オオノ</t>
    </rPh>
    <phoneticPr fontId="1"/>
  </si>
  <si>
    <t>久之浜</t>
    <rPh sb="0" eb="1">
      <t>ヒサ</t>
    </rPh>
    <rPh sb="1" eb="2">
      <t>ノ</t>
    </rPh>
    <rPh sb="2" eb="3">
      <t>ハマ</t>
    </rPh>
    <phoneticPr fontId="1"/>
  </si>
  <si>
    <t>桶売</t>
    <rPh sb="0" eb="1">
      <t>オケ</t>
    </rPh>
    <rPh sb="1" eb="2">
      <t>バイ</t>
    </rPh>
    <phoneticPr fontId="1"/>
  </si>
  <si>
    <t>内郷一</t>
    <rPh sb="0" eb="2">
      <t>ウチゴウ</t>
    </rPh>
    <rPh sb="2" eb="3">
      <t>1</t>
    </rPh>
    <phoneticPr fontId="1"/>
  </si>
  <si>
    <t>内郷二</t>
    <rPh sb="0" eb="2">
      <t>ウチゴウ</t>
    </rPh>
    <rPh sb="2" eb="3">
      <t>2</t>
    </rPh>
    <phoneticPr fontId="1"/>
  </si>
  <si>
    <t>内郷三</t>
    <rPh sb="0" eb="2">
      <t>ウチゴウ</t>
    </rPh>
    <rPh sb="2" eb="3">
      <t>3</t>
    </rPh>
    <phoneticPr fontId="1"/>
  </si>
  <si>
    <t>好間</t>
    <rPh sb="0" eb="1">
      <t>ス</t>
    </rPh>
    <rPh sb="1" eb="2">
      <t>マ</t>
    </rPh>
    <phoneticPr fontId="1"/>
  </si>
  <si>
    <t>三和</t>
    <rPh sb="0" eb="1">
      <t>3</t>
    </rPh>
    <rPh sb="1" eb="2">
      <t>ワ</t>
    </rPh>
    <phoneticPr fontId="1"/>
  </si>
  <si>
    <t>玉川</t>
    <rPh sb="0" eb="2">
      <t>タマガワ</t>
    </rPh>
    <phoneticPr fontId="1"/>
  </si>
  <si>
    <t>植田東</t>
    <rPh sb="0" eb="2">
      <t>ウエダ</t>
    </rPh>
    <rPh sb="2" eb="3">
      <t>ヒガシ</t>
    </rPh>
    <phoneticPr fontId="1"/>
  </si>
  <si>
    <t>○中学校</t>
    <rPh sb="1" eb="4">
      <t>チュウガッコウ</t>
    </rPh>
    <phoneticPr fontId="2"/>
  </si>
  <si>
    <t>荷路夫分校</t>
    <rPh sb="0" eb="1">
      <t>ニ</t>
    </rPh>
    <rPh sb="1" eb="2">
      <t>ジ</t>
    </rPh>
    <rPh sb="2" eb="3">
      <t>ブ</t>
    </rPh>
    <rPh sb="3" eb="5">
      <t>ブンコウ</t>
    </rPh>
    <phoneticPr fontId="4"/>
  </si>
  <si>
    <t>貝泊</t>
    <rPh sb="0" eb="2">
      <t>カイドマリ</t>
    </rPh>
    <phoneticPr fontId="4"/>
  </si>
  <si>
    <t>石住</t>
    <rPh sb="0" eb="1">
      <t>イシ</t>
    </rPh>
    <rPh sb="1" eb="2">
      <t>ズミ</t>
    </rPh>
    <phoneticPr fontId="4"/>
  </si>
  <si>
    <t>永井</t>
    <rPh sb="0" eb="2">
      <t>ナガイ</t>
    </rPh>
    <phoneticPr fontId="4"/>
  </si>
  <si>
    <t>差塩</t>
    <rPh sb="0" eb="1">
      <t>サ</t>
    </rPh>
    <rPh sb="1" eb="2">
      <t>シオ</t>
    </rPh>
    <phoneticPr fontId="4"/>
  </si>
  <si>
    <t>三阪</t>
    <rPh sb="0" eb="2">
      <t>ミサカ</t>
    </rPh>
    <phoneticPr fontId="4"/>
  </si>
  <si>
    <t>種別</t>
    <rPh sb="0" eb="2">
      <t>シュベツ</t>
    </rPh>
    <phoneticPr fontId="2"/>
  </si>
  <si>
    <t>施設名</t>
    <rPh sb="0" eb="2">
      <t>シセツ</t>
    </rPh>
    <rPh sb="2" eb="3">
      <t>メイ</t>
    </rPh>
    <phoneticPr fontId="2"/>
  </si>
  <si>
    <t>10月</t>
    <rPh sb="2" eb="3">
      <t>ガツ</t>
    </rPh>
    <phoneticPr fontId="2"/>
  </si>
  <si>
    <t>11月</t>
  </si>
  <si>
    <t>12月</t>
  </si>
  <si>
    <t>1月</t>
    <rPh sb="1" eb="2">
      <t>ガツ</t>
    </rPh>
    <phoneticPr fontId="2"/>
  </si>
  <si>
    <t>2月</t>
    <rPh sb="1" eb="2">
      <t>ガツ</t>
    </rPh>
    <phoneticPr fontId="2"/>
  </si>
  <si>
    <t>3月</t>
  </si>
  <si>
    <t>4月</t>
  </si>
  <si>
    <t>5月</t>
  </si>
  <si>
    <t>6月</t>
  </si>
  <si>
    <t>7月</t>
  </si>
  <si>
    <t>8月</t>
  </si>
  <si>
    <t>計</t>
    <rPh sb="0" eb="1">
      <t>ケイ</t>
    </rPh>
    <phoneticPr fontId="2"/>
  </si>
  <si>
    <t>-</t>
    <phoneticPr fontId="2"/>
  </si>
  <si>
    <t>○学校給食共同調理場</t>
    <rPh sb="1" eb="10">
      <t>ガ</t>
    </rPh>
    <phoneticPr fontId="2"/>
  </si>
  <si>
    <t>平南部</t>
    <rPh sb="0" eb="1">
      <t>ヘイ</t>
    </rPh>
    <rPh sb="1" eb="3">
      <t>ナンブ</t>
    </rPh>
    <phoneticPr fontId="4"/>
  </si>
  <si>
    <t>平北部</t>
    <rPh sb="0" eb="1">
      <t>ヘイ</t>
    </rPh>
    <rPh sb="1" eb="3">
      <t>ホクブ</t>
    </rPh>
    <phoneticPr fontId="4"/>
  </si>
  <si>
    <t>小名浜</t>
    <rPh sb="0" eb="3">
      <t>オナハマ</t>
    </rPh>
    <phoneticPr fontId="4"/>
  </si>
  <si>
    <t>勿来</t>
    <rPh sb="0" eb="2">
      <t>ナコソ</t>
    </rPh>
    <phoneticPr fontId="4"/>
  </si>
  <si>
    <t>常磐</t>
    <rPh sb="0" eb="2">
      <t>ジョウバン</t>
    </rPh>
    <phoneticPr fontId="4"/>
  </si>
  <si>
    <t>四倉</t>
    <rPh sb="0" eb="2">
      <t>ヨツクラ</t>
    </rPh>
    <phoneticPr fontId="4"/>
  </si>
  <si>
    <t>三和</t>
    <rPh sb="0" eb="2">
      <t>ミワ</t>
    </rPh>
    <phoneticPr fontId="4"/>
  </si>
  <si>
    <t>電力量料金 Ｂ</t>
    <rPh sb="0" eb="2">
      <t>デンリョク</t>
    </rPh>
    <rPh sb="2" eb="3">
      <t>リョウ</t>
    </rPh>
    <rPh sb="3" eb="5">
      <t>リョウキン</t>
    </rPh>
    <phoneticPr fontId="2"/>
  </si>
  <si>
    <t>基本料金 Ａ</t>
    <rPh sb="0" eb="2">
      <t>キホン</t>
    </rPh>
    <rPh sb="2" eb="4">
      <t>リョウキン</t>
    </rPh>
    <phoneticPr fontId="2"/>
  </si>
  <si>
    <t>商号または名称</t>
    <rPh sb="0" eb="2">
      <t>ショウゴウ</t>
    </rPh>
    <rPh sb="5" eb="7">
      <t>メイショウ</t>
    </rPh>
    <phoneticPr fontId="2"/>
  </si>
  <si>
    <t>件　　　名</t>
    <rPh sb="0" eb="1">
      <t>ケン</t>
    </rPh>
    <rPh sb="4" eb="5">
      <t>メイ</t>
    </rPh>
    <phoneticPr fontId="2"/>
  </si>
  <si>
    <t>Ａ＋Ｂ</t>
    <phoneticPr fontId="2"/>
  </si>
  <si>
    <t>基本料金単価（円/kW）a</t>
    <rPh sb="0" eb="2">
      <t>キホン</t>
    </rPh>
    <rPh sb="2" eb="4">
      <t>リョウキン</t>
    </rPh>
    <rPh sb="4" eb="6">
      <t>タンカ</t>
    </rPh>
    <rPh sb="7" eb="8">
      <t>エン</t>
    </rPh>
    <phoneticPr fontId="2"/>
  </si>
  <si>
    <t>契約電力（kW）b</t>
    <rPh sb="0" eb="2">
      <t>ケイヤク</t>
    </rPh>
    <rPh sb="2" eb="4">
      <t>デンリョク</t>
    </rPh>
    <phoneticPr fontId="2"/>
  </si>
  <si>
    <t>電力量料金単価（円/kW）c</t>
    <rPh sb="0" eb="2">
      <t>デンリョク</t>
    </rPh>
    <rPh sb="2" eb="3">
      <t>リョウ</t>
    </rPh>
    <rPh sb="3" eb="5">
      <t>リョウキン</t>
    </rPh>
    <rPh sb="5" eb="7">
      <t>タンカ</t>
    </rPh>
    <rPh sb="8" eb="9">
      <t>エン</t>
    </rPh>
    <phoneticPr fontId="2"/>
  </si>
  <si>
    <t>予定使用電力量（kWh）d</t>
    <phoneticPr fontId="2"/>
  </si>
  <si>
    <t>電力量料金計（円）c×d</t>
    <rPh sb="0" eb="2">
      <t>デンリョク</t>
    </rPh>
    <rPh sb="2" eb="3">
      <t>リョウ</t>
    </rPh>
    <rPh sb="3" eb="5">
      <t>リョウキン</t>
    </rPh>
    <rPh sb="5" eb="6">
      <t>ケイ</t>
    </rPh>
    <rPh sb="7" eb="8">
      <t>エン</t>
    </rPh>
    <phoneticPr fontId="2"/>
  </si>
  <si>
    <t>基本料金計（円）a×b×12月</t>
    <rPh sb="0" eb="2">
      <t>キホン</t>
    </rPh>
    <rPh sb="2" eb="4">
      <t>リョウキン</t>
    </rPh>
    <rPh sb="4" eb="5">
      <t>ケイ</t>
    </rPh>
    <rPh sb="6" eb="7">
      <t>エン</t>
    </rPh>
    <rPh sb="14" eb="15">
      <t>ツキ</t>
    </rPh>
    <phoneticPr fontId="2"/>
  </si>
  <si>
    <t>供給期間</t>
    <rPh sb="0" eb="2">
      <t>キョウキュウ</t>
    </rPh>
    <rPh sb="2" eb="4">
      <t>キカン</t>
    </rPh>
    <phoneticPr fontId="2"/>
  </si>
  <si>
    <t>絹谷分校</t>
    <rPh sb="0" eb="2">
      <t>キヌヤ</t>
    </rPh>
    <rPh sb="2" eb="4">
      <t>ブンコウ</t>
    </rPh>
    <phoneticPr fontId="4"/>
  </si>
  <si>
    <t>桶売</t>
    <rPh sb="0" eb="1">
      <t>オケ</t>
    </rPh>
    <rPh sb="1" eb="2">
      <t>ウ</t>
    </rPh>
    <phoneticPr fontId="1"/>
  </si>
  <si>
    <t>高野</t>
    <rPh sb="0" eb="2">
      <t>コウヤ</t>
    </rPh>
    <phoneticPr fontId="1"/>
  </si>
  <si>
    <t>総合計（税抜き）</t>
    <rPh sb="0" eb="1">
      <t>ソウ</t>
    </rPh>
    <rPh sb="1" eb="3">
      <t>ゴウケイ</t>
    </rPh>
    <rPh sb="4" eb="5">
      <t>ゼイ</t>
    </rPh>
    <rPh sb="5" eb="6">
      <t>ヌ</t>
    </rPh>
    <phoneticPr fontId="2"/>
  </si>
  <si>
    <t>総合計（税込み）</t>
    <rPh sb="0" eb="1">
      <t>ソウ</t>
    </rPh>
    <rPh sb="1" eb="3">
      <t>ゴウケイ</t>
    </rPh>
    <rPh sb="4" eb="6">
      <t>ゼイコミ</t>
    </rPh>
    <phoneticPr fontId="2"/>
  </si>
  <si>
    <t>円</t>
    <rPh sb="0" eb="1">
      <t>エン</t>
    </rPh>
    <phoneticPr fontId="2"/>
  </si>
  <si>
    <t>消費税</t>
    <rPh sb="0" eb="3">
      <t>ショウヒゼイ</t>
    </rPh>
    <phoneticPr fontId="2"/>
  </si>
  <si>
    <t>①</t>
    <phoneticPr fontId="2"/>
  </si>
  <si>
    <t>③＝（①－②）</t>
    <phoneticPr fontId="2"/>
  </si>
  <si>
    <t>契約電力（kVA）b</t>
    <rPh sb="0" eb="2">
      <t>ケイヤク</t>
    </rPh>
    <rPh sb="2" eb="4">
      <t>デンリョク</t>
    </rPh>
    <phoneticPr fontId="2"/>
  </si>
  <si>
    <t>基本料金単価（円/kVA）a</t>
    <rPh sb="0" eb="2">
      <t>キホン</t>
    </rPh>
    <rPh sb="2" eb="4">
      <t>リョウキン</t>
    </rPh>
    <rPh sb="4" eb="6">
      <t>タンカ</t>
    </rPh>
    <rPh sb="7" eb="8">
      <t>エン</t>
    </rPh>
    <phoneticPr fontId="2"/>
  </si>
  <si>
    <t>基本料金単価（円/1契約）a</t>
    <rPh sb="0" eb="2">
      <t>キホン</t>
    </rPh>
    <rPh sb="2" eb="4">
      <t>リョウキン</t>
    </rPh>
    <rPh sb="4" eb="6">
      <t>タンカ</t>
    </rPh>
    <rPh sb="7" eb="8">
      <t>エン</t>
    </rPh>
    <rPh sb="10" eb="12">
      <t>ケイヤク</t>
    </rPh>
    <phoneticPr fontId="2"/>
  </si>
  <si>
    <t>契約電力（1契約）b</t>
    <rPh sb="0" eb="2">
      <t>ケイヤク</t>
    </rPh>
    <rPh sb="2" eb="4">
      <t>デンリョク</t>
    </rPh>
    <rPh sb="6" eb="8">
      <t>ケイヤク</t>
    </rPh>
    <phoneticPr fontId="2"/>
  </si>
  <si>
    <t>農事用Ａ</t>
    <rPh sb="0" eb="2">
      <t>ノウジ</t>
    </rPh>
    <rPh sb="2" eb="3">
      <t>ヨウ</t>
    </rPh>
    <phoneticPr fontId="2"/>
  </si>
  <si>
    <t>街路灯Ｂ</t>
    <rPh sb="0" eb="3">
      <t>ガイロトウ</t>
    </rPh>
    <phoneticPr fontId="2"/>
  </si>
  <si>
    <t>低圧電力</t>
    <rPh sb="0" eb="2">
      <t>テイアツ</t>
    </rPh>
    <rPh sb="2" eb="4">
      <t>デンリョク</t>
    </rPh>
    <phoneticPr fontId="2"/>
  </si>
  <si>
    <t>従量電灯Ｂ</t>
    <rPh sb="0" eb="2">
      <t>ジュウリョウ</t>
    </rPh>
    <rPh sb="2" eb="4">
      <t>デントウ</t>
    </rPh>
    <phoneticPr fontId="2"/>
  </si>
  <si>
    <t>従量電灯Ｃ</t>
    <rPh sb="0" eb="2">
      <t>ジュウリョウ</t>
    </rPh>
    <rPh sb="2" eb="4">
      <t>デントウ</t>
    </rPh>
    <phoneticPr fontId="2"/>
  </si>
  <si>
    <t>高圧電力Ｓ</t>
    <rPh sb="0" eb="2">
      <t>コウアツ</t>
    </rPh>
    <rPh sb="2" eb="4">
      <t>デンリョク</t>
    </rPh>
    <phoneticPr fontId="2"/>
  </si>
  <si>
    <t>高圧電力</t>
    <rPh sb="0" eb="2">
      <t>コウアツ</t>
    </rPh>
    <rPh sb="2" eb="4">
      <t>デンリョク</t>
    </rPh>
    <phoneticPr fontId="2"/>
  </si>
  <si>
    <t>○廃校</t>
    <rPh sb="1" eb="3">
      <t>ハイコウ</t>
    </rPh>
    <phoneticPr fontId="2"/>
  </si>
  <si>
    <t>9月</t>
    <rPh sb="1" eb="2">
      <t>ガツ</t>
    </rPh>
    <phoneticPr fontId="2"/>
  </si>
  <si>
    <t>9月</t>
    <phoneticPr fontId="2"/>
  </si>
  <si>
    <t>小計</t>
    <rPh sb="0" eb="2">
      <t>ショウケイ</t>
    </rPh>
    <phoneticPr fontId="2"/>
  </si>
  <si>
    <t>小計</t>
    <rPh sb="0" eb="1">
      <t>ショウ</t>
    </rPh>
    <rPh sb="1" eb="2">
      <t>ケイ</t>
    </rPh>
    <phoneticPr fontId="2"/>
  </si>
  <si>
    <t>②＝（①／1.1）1円未満切り上げ</t>
    <rPh sb="10" eb="11">
      <t>エン</t>
    </rPh>
    <rPh sb="11" eb="13">
      <t>ミマン</t>
    </rPh>
    <rPh sb="13" eb="14">
      <t>キ</t>
    </rPh>
    <rPh sb="15" eb="16">
      <t>ア</t>
    </rPh>
    <phoneticPr fontId="2"/>
  </si>
  <si>
    <t>業務用電力</t>
    <rPh sb="0" eb="3">
      <t>ギョウムヨウ</t>
    </rPh>
    <rPh sb="3" eb="5">
      <t>デンリョク</t>
    </rPh>
    <phoneticPr fontId="2"/>
  </si>
  <si>
    <t>従量電灯Ｂ</t>
    <rPh sb="0" eb="4">
      <t>ジュウリョウデントウ</t>
    </rPh>
    <phoneticPr fontId="2"/>
  </si>
  <si>
    <t>低圧電力</t>
    <rPh sb="0" eb="4">
      <t>テイアツデンリョク</t>
    </rPh>
    <phoneticPr fontId="2"/>
  </si>
  <si>
    <t>業務用電力</t>
    <rPh sb="0" eb="5">
      <t>ギョウムヨウデンリョク</t>
    </rPh>
    <phoneticPr fontId="2"/>
  </si>
  <si>
    <t>力率調整 c</t>
    <rPh sb="0" eb="2">
      <t>リキリツ</t>
    </rPh>
    <rPh sb="2" eb="4">
      <t>チョウセイ</t>
    </rPh>
    <phoneticPr fontId="2"/>
  </si>
  <si>
    <t>基本料金計（円）a×b×ｃ×12月</t>
    <rPh sb="0" eb="2">
      <t>キホン</t>
    </rPh>
    <rPh sb="2" eb="4">
      <t>リョウキン</t>
    </rPh>
    <rPh sb="4" eb="5">
      <t>ケイ</t>
    </rPh>
    <rPh sb="6" eb="7">
      <t>エン</t>
    </rPh>
    <rPh sb="16" eb="17">
      <t>ツキ</t>
    </rPh>
    <phoneticPr fontId="2"/>
  </si>
  <si>
    <t>基本料金計（円）a×12月</t>
    <rPh sb="0" eb="2">
      <t>キホン</t>
    </rPh>
    <rPh sb="2" eb="4">
      <t>リョウキン</t>
    </rPh>
    <rPh sb="4" eb="5">
      <t>ケイ</t>
    </rPh>
    <rPh sb="6" eb="7">
      <t>エン</t>
    </rPh>
    <rPh sb="12" eb="13">
      <t>ツキ</t>
    </rPh>
    <phoneticPr fontId="2"/>
  </si>
  <si>
    <t>【入力要領】</t>
    <rPh sb="1" eb="3">
      <t>ニュウリョク</t>
    </rPh>
    <rPh sb="3" eb="5">
      <t>ヨウリョウ</t>
    </rPh>
    <phoneticPr fontId="2"/>
  </si>
  <si>
    <t>入　札　内　訳　書</t>
    <rPh sb="0" eb="1">
      <t>ニュウ</t>
    </rPh>
    <rPh sb="2" eb="3">
      <t>サツ</t>
    </rPh>
    <rPh sb="4" eb="5">
      <t>ナイ</t>
    </rPh>
    <rPh sb="6" eb="7">
      <t>ヤク</t>
    </rPh>
    <rPh sb="8" eb="9">
      <t>ショ</t>
    </rPh>
    <phoneticPr fontId="2"/>
  </si>
  <si>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2"/>
  </si>
  <si>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5" eb="27">
      <t>アミカ</t>
    </rPh>
    <rPh sb="28" eb="30">
      <t>ブブン</t>
    </rPh>
    <rPh sb="30" eb="32">
      <t>イガイ</t>
    </rPh>
    <rPh sb="36" eb="38">
      <t>スウチ</t>
    </rPh>
    <rPh sb="38" eb="39">
      <t>トウ</t>
    </rPh>
    <rPh sb="40" eb="42">
      <t>カンスウ</t>
    </rPh>
    <rPh sb="43" eb="44">
      <t>フク</t>
    </rPh>
    <rPh sb="47" eb="49">
      <t>ヘンコウ</t>
    </rPh>
    <phoneticPr fontId="2"/>
  </si>
  <si>
    <t>４ 各料金の単価は小数点以下第２位まで入力が可能であるが、各施設の１年間の小計（Ａ＋Ｂ）は小数点以下を切り捨てとする。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4" eb="36">
      <t>ネンカン</t>
    </rPh>
    <rPh sb="37" eb="39">
      <t>ショウケイ</t>
    </rPh>
    <rPh sb="45" eb="48">
      <t>ショウスウテン</t>
    </rPh>
    <rPh sb="48" eb="50">
      <t>イカ</t>
    </rPh>
    <rPh sb="51" eb="52">
      <t>キ</t>
    </rPh>
    <rPh sb="53" eb="54">
      <t>ス</t>
    </rPh>
    <phoneticPr fontId="2"/>
  </si>
  <si>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2"/>
  </si>
  <si>
    <t>３ 入力する「基本料金単価（円/kW）a」には、力率調整割引または割増の金額を含めないこと。なお、「力率調整c」欄の率合いは、直近の実績率合を採用している。</t>
    <rPh sb="2" eb="4">
      <t>ニュウリョク</t>
    </rPh>
    <rPh sb="7" eb="9">
      <t>キホン</t>
    </rPh>
    <rPh sb="9" eb="11">
      <t>リョウキン</t>
    </rPh>
    <rPh sb="11" eb="13">
      <t>タンカ</t>
    </rPh>
    <rPh sb="24" eb="26">
      <t>リキリツ</t>
    </rPh>
    <rPh sb="26" eb="28">
      <t>チョウセイ</t>
    </rPh>
    <rPh sb="28" eb="30">
      <t>ワリビキ</t>
    </rPh>
    <rPh sb="33" eb="35">
      <t>ワリマシ</t>
    </rPh>
    <rPh sb="36" eb="38">
      <t>キンガク</t>
    </rPh>
    <rPh sb="39" eb="40">
      <t>フク</t>
    </rPh>
    <rPh sb="50" eb="52">
      <t>リキリツ</t>
    </rPh>
    <rPh sb="52" eb="54">
      <t>チョウセイ</t>
    </rPh>
    <rPh sb="56" eb="57">
      <t>ラン</t>
    </rPh>
    <rPh sb="58" eb="59">
      <t>リツ</t>
    </rPh>
    <rPh sb="59" eb="60">
      <t>ア</t>
    </rPh>
    <rPh sb="63" eb="65">
      <t>チョッキン</t>
    </rPh>
    <rPh sb="66" eb="68">
      <t>ジッセキ</t>
    </rPh>
    <rPh sb="68" eb="69">
      <t>リツ</t>
    </rPh>
    <rPh sb="69" eb="70">
      <t>アイ</t>
    </rPh>
    <rPh sb="71" eb="73">
      <t>サイヨウ</t>
    </rPh>
    <phoneticPr fontId="2"/>
  </si>
  <si>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2"/>
  </si>
  <si>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2"/>
  </si>
  <si>
    <t>この金額を入札書に転記すること</t>
    <rPh sb="2" eb="4">
      <t>キンガク</t>
    </rPh>
    <rPh sb="5" eb="7">
      <t>ニュウサツ</t>
    </rPh>
    <rPh sb="7" eb="8">
      <t>ショ</t>
    </rPh>
    <rPh sb="9" eb="11">
      <t>テンキ</t>
    </rPh>
    <phoneticPr fontId="2"/>
  </si>
  <si>
    <t>小学校、中学校、廃校及び学校給食共同調理場で使用する電力の供給</t>
    <rPh sb="0" eb="3">
      <t>ショウガッコウ</t>
    </rPh>
    <rPh sb="4" eb="7">
      <t>チュウガッコウ</t>
    </rPh>
    <rPh sb="8" eb="10">
      <t>ハイコウ</t>
    </rPh>
    <rPh sb="10" eb="11">
      <t>オヨ</t>
    </rPh>
    <rPh sb="12" eb="14">
      <t>ガッコウ</t>
    </rPh>
    <rPh sb="14" eb="16">
      <t>キュウショク</t>
    </rPh>
    <rPh sb="16" eb="18">
      <t>キョウドウ</t>
    </rPh>
    <rPh sb="18" eb="20">
      <t>チョウリ</t>
    </rPh>
    <rPh sb="20" eb="21">
      <t>ジョウ</t>
    </rPh>
    <rPh sb="22" eb="24">
      <t>シヨウ</t>
    </rPh>
    <rPh sb="26" eb="28">
      <t>デンリョク</t>
    </rPh>
    <rPh sb="29" eb="31">
      <t>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</si>
</sst>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quot;Ｖ&quot;"/>
    <numFmt numFmtId="178" formatCode="#,##0&quot;ｋVA&quot;"/>
    <numFmt numFmtId="179" formatCode="#,##0&quot;ｋW&quot;"/>
    <numFmt numFmtId="180" formatCode="#,##0&quot;A&quot;"/>
    <numFmt numFmtId="181" formatCode="#,##0_ "/>
    <numFmt numFmtId="182" formatCode="#,##0.00_ "/>
    <numFmt numFmtId="183" formatCode="0.00_ "/>
    <numFmt numFmtId="184" formatCode="#,##0.00;&quot;△ &quot;#,##0.00"/>
  </numFmts>
  <fonts count="20">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5"/>
      <color theme="1"/>
      <name val="ＭＳ 明朝"/>
      <family val="1"/>
      <charset val="128"/>
    </font>
    <font>
      <sz val="6"/>
      <name val="ＭＳ Ｐゴシック"/>
      <family val="3"/>
      <charset val="128"/>
    </font>
    <font>
      <sz val="10.5"/>
      <name val="ＭＳ 明朝"/>
      <family val="1"/>
      <charset val="128"/>
    </font>
    <font>
      <sz val="9"/>
      <name val="ＭＳ 明朝"/>
      <family val="1"/>
      <charset val="128"/>
    </font>
    <font>
      <sz val="10.5"/>
      <color theme="1"/>
      <name val="ＭＳ ゴシック"/>
      <family val="3"/>
      <charset val="128"/>
    </font>
    <font>
      <sz val="12"/>
      <name val="ＭＳ 明朝"/>
      <family val="1"/>
      <charset val="128"/>
    </font>
    <font>
      <sz val="12"/>
      <color theme="1"/>
      <name val="ＭＳ 明朝"/>
      <family val="1"/>
      <charset val="128"/>
    </font>
    <font>
      <sz val="14"/>
      <color theme="1"/>
      <name val="ＭＳ ゴシック"/>
      <family val="3"/>
      <charset val="128"/>
    </font>
    <font>
      <b/>
      <sz val="14"/>
      <color theme="1"/>
      <name val="ＭＳ ゴシック"/>
      <family val="3"/>
      <charset val="128"/>
    </font>
    <font>
      <sz val="14"/>
      <color theme="1"/>
      <name val="ＭＳ 明朝"/>
      <family val="1"/>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
      <sz val="10.5"/>
      <name val="ＭＳ ゴシック"/>
      <family val="3"/>
      <charset val="128"/>
    </font>
    <font>
      <sz val="11"/>
      <name val="ＭＳ Ｐゴシック"/>
      <family val="3"/>
      <charset val="128"/>
    </font>
    <font>
      <sz val="14"/>
      <name val="ＭＳ 明朝"/>
      <family val="1"/>
      <charset val="128"/>
    </font>
    <font>
      <u/>
      <sz val="14"/>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hair">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xf numFmtId="38" fontId="17" fillId="0" borderId="0" applyFont="0" applyFill="0" applyBorder="0" applyAlignment="0" applyProtection="0"/>
    <xf numFmtId="0" fontId="17" fillId="0" borderId="0"/>
    <xf numFmtId="0" fontId="18" fillId="0" borderId="0"/>
  </cellStyleXfs>
  <cellXfs count="149">
    <xf numFmtId="0" fontId="0" fillId="0" borderId="0" xfId="0"/>
    <xf numFmtId="0" fontId="3" fillId="0" borderId="0" xfId="0" applyFont="1"/>
    <xf numFmtId="0" fontId="3" fillId="0" borderId="0" xfId="0" applyFont="1" applyAlignment="1">
      <alignment vertical="center"/>
    </xf>
    <xf numFmtId="176" fontId="3" fillId="0" borderId="0" xfId="0" applyNumberFormat="1" applyFont="1" applyAlignment="1">
      <alignment horizontal="right"/>
    </xf>
    <xf numFmtId="0" fontId="3" fillId="0" borderId="0" xfId="0" applyFont="1" applyFill="1"/>
    <xf numFmtId="0" fontId="3" fillId="0" borderId="0" xfId="0" applyFont="1" applyAlignment="1">
      <alignment horizontal="center" shrinkToFit="1"/>
    </xf>
    <xf numFmtId="179" fontId="3" fillId="0" borderId="0" xfId="0" applyNumberFormat="1" applyFont="1" applyAlignment="1">
      <alignment horizontal="center"/>
    </xf>
    <xf numFmtId="176" fontId="3" fillId="0" borderId="0" xfId="0" applyNumberFormat="1"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xf>
    <xf numFmtId="177" fontId="3" fillId="0" borderId="0" xfId="0" applyNumberFormat="1" applyFont="1" applyAlignment="1">
      <alignment horizontal="right"/>
    </xf>
    <xf numFmtId="176" fontId="3" fillId="0" borderId="0" xfId="0" applyNumberFormat="1" applyFont="1" applyAlignment="1">
      <alignment horizontal="right" vertical="center"/>
    </xf>
    <xf numFmtId="0" fontId="5" fillId="0" borderId="0" xfId="0" applyFont="1"/>
    <xf numFmtId="0" fontId="7"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176" fontId="3" fillId="0" borderId="0" xfId="0" applyNumberFormat="1" applyFont="1" applyAlignment="1">
      <alignment horizontal="right" vertical="top" shrinkToFit="1"/>
    </xf>
    <xf numFmtId="0" fontId="3" fillId="0" borderId="0" xfId="0" applyFont="1" applyAlignment="1">
      <alignment horizontal="right" vertical="top" shrinkToFit="1"/>
    </xf>
    <xf numFmtId="176" fontId="3" fillId="0" borderId="0" xfId="0" applyNumberFormat="1" applyFont="1" applyAlignment="1">
      <alignment horizontal="right" vertical="top"/>
    </xf>
    <xf numFmtId="0" fontId="3" fillId="0" borderId="0" xfId="0" applyFont="1" applyAlignment="1">
      <alignment horizontal="right" vertical="top"/>
    </xf>
    <xf numFmtId="0" fontId="10" fillId="0" borderId="0" xfId="0" applyFont="1" applyAlignment="1">
      <alignment horizontal="center" vertical="center"/>
    </xf>
    <xf numFmtId="181" fontId="3" fillId="0" borderId="3" xfId="0" applyNumberFormat="1" applyFont="1" applyBorder="1" applyAlignment="1">
      <alignment shrinkToFit="1"/>
    </xf>
    <xf numFmtId="176" fontId="3" fillId="0" borderId="4" xfId="0" applyNumberFormat="1" applyFont="1" applyBorder="1" applyAlignment="1">
      <alignment horizontal="right" vertical="center" shrinkToFit="1"/>
    </xf>
    <xf numFmtId="176" fontId="3" fillId="0" borderId="4" xfId="0" applyNumberFormat="1" applyFont="1" applyBorder="1" applyAlignment="1">
      <alignment horizontal="right"/>
    </xf>
    <xf numFmtId="176" fontId="3" fillId="0" borderId="4" xfId="0" applyNumberFormat="1" applyFont="1" applyBorder="1" applyAlignment="1">
      <alignment horizontal="right" vertical="center"/>
    </xf>
    <xf numFmtId="176" fontId="3" fillId="0" borderId="4" xfId="0" applyNumberFormat="1" applyFont="1" applyFill="1" applyBorder="1" applyAlignment="1">
      <alignment horizontal="right"/>
    </xf>
    <xf numFmtId="176" fontId="3" fillId="0" borderId="4" xfId="0" applyNumberFormat="1" applyFont="1" applyFill="1" applyBorder="1" applyAlignment="1">
      <alignment horizontal="right" vertical="center"/>
    </xf>
    <xf numFmtId="176" fontId="3" fillId="0" borderId="4" xfId="0" applyNumberFormat="1" applyFont="1" applyFill="1" applyBorder="1" applyAlignment="1">
      <alignment horizontal="right" vertical="center" shrinkToFit="1"/>
    </xf>
    <xf numFmtId="176" fontId="3" fillId="0" borderId="9" xfId="0" applyNumberFormat="1" applyFont="1" applyBorder="1"/>
    <xf numFmtId="0" fontId="3" fillId="0" borderId="17" xfId="0" applyFont="1" applyFill="1" applyBorder="1" applyAlignment="1">
      <alignment horizontal="center" vertical="center"/>
    </xf>
    <xf numFmtId="176" fontId="3" fillId="0" borderId="13" xfId="0" applyNumberFormat="1" applyFont="1" applyBorder="1" applyAlignment="1">
      <alignment horizontal="center" vertical="center" shrinkToFit="1"/>
    </xf>
    <xf numFmtId="0" fontId="3" fillId="0" borderId="14" xfId="0" applyFont="1" applyBorder="1" applyAlignment="1">
      <alignment horizontal="center" vertical="center"/>
    </xf>
    <xf numFmtId="184" fontId="3" fillId="0" borderId="11" xfId="0" applyNumberFormat="1" applyFont="1" applyBorder="1" applyAlignment="1">
      <alignment horizontal="right" vertical="center" shrinkToFit="1"/>
    </xf>
    <xf numFmtId="184" fontId="3" fillId="0" borderId="12" xfId="0" applyNumberFormat="1" applyFont="1" applyBorder="1"/>
    <xf numFmtId="0" fontId="5" fillId="0" borderId="19" xfId="0" applyFont="1" applyBorder="1" applyAlignment="1">
      <alignment horizontal="center" vertical="center" shrinkToFit="1"/>
    </xf>
    <xf numFmtId="0" fontId="6" fillId="0" borderId="18" xfId="0" applyFont="1" applyBorder="1" applyAlignment="1">
      <alignment horizontal="center" vertical="center" shrinkToFit="1"/>
    </xf>
    <xf numFmtId="179" fontId="6" fillId="0" borderId="20" xfId="0" applyNumberFormat="1" applyFont="1" applyBorder="1" applyAlignment="1">
      <alignment horizontal="center" vertical="center" shrinkToFit="1"/>
    </xf>
    <xf numFmtId="179" fontId="6" fillId="0" borderId="21" xfId="0" applyNumberFormat="1" applyFont="1" applyBorder="1" applyAlignment="1">
      <alignment horizontal="center" vertical="center" shrinkToFit="1"/>
    </xf>
    <xf numFmtId="0" fontId="5" fillId="0" borderId="21" xfId="0"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12" xfId="0" applyFont="1" applyBorder="1" applyAlignment="1">
      <alignment horizontal="center" vertical="center"/>
    </xf>
    <xf numFmtId="176" fontId="3" fillId="0" borderId="9" xfId="0" applyNumberFormat="1" applyFont="1" applyFill="1" applyBorder="1"/>
    <xf numFmtId="176" fontId="3" fillId="0" borderId="35" xfId="0" applyNumberFormat="1" applyFont="1" applyBorder="1" applyAlignment="1">
      <alignment horizontal="center" vertical="center" shrinkToFit="1"/>
    </xf>
    <xf numFmtId="181" fontId="3" fillId="0" borderId="40" xfId="0" applyNumberFormat="1" applyFont="1" applyBorder="1" applyAlignment="1">
      <alignment shrinkToFit="1"/>
    </xf>
    <xf numFmtId="181" fontId="3" fillId="0" borderId="42" xfId="0" applyNumberFormat="1" applyFont="1" applyBorder="1"/>
    <xf numFmtId="0" fontId="3" fillId="0" borderId="0" xfId="0" applyFont="1" applyAlignment="1">
      <alignment horizontal="center"/>
    </xf>
    <xf numFmtId="0" fontId="12" fillId="0" borderId="0" xfId="0" applyFont="1"/>
    <xf numFmtId="0" fontId="9" fillId="0" borderId="0" xfId="0" applyFont="1" applyAlignment="1">
      <alignment horizontal="right"/>
    </xf>
    <xf numFmtId="176" fontId="9" fillId="0" borderId="0" xfId="0" applyNumberFormat="1" applyFont="1" applyAlignment="1">
      <alignment horizontal="right"/>
    </xf>
    <xf numFmtId="0" fontId="9" fillId="0" borderId="0" xfId="0" applyFont="1" applyAlignment="1">
      <alignment horizontal="left"/>
    </xf>
    <xf numFmtId="176" fontId="9" fillId="0" borderId="0" xfId="0" applyNumberFormat="1" applyFont="1" applyAlignment="1">
      <alignment horizontal="left" vertical="center" shrinkToFit="1"/>
    </xf>
    <xf numFmtId="176" fontId="9" fillId="0" borderId="0" xfId="0" applyNumberFormat="1" applyFont="1" applyAlignment="1">
      <alignment horizontal="left"/>
    </xf>
    <xf numFmtId="0" fontId="9" fillId="0" borderId="0" xfId="0" applyFont="1" applyAlignment="1">
      <alignment horizontal="center"/>
    </xf>
    <xf numFmtId="183" fontId="6" fillId="0" borderId="4" xfId="0" applyNumberFormat="1" applyFont="1" applyBorder="1" applyAlignment="1">
      <alignment horizontal="center" shrinkToFit="1"/>
    </xf>
    <xf numFmtId="183" fontId="5" fillId="0" borderId="9" xfId="0" applyNumberFormat="1" applyFont="1" applyBorder="1" applyAlignment="1">
      <alignment horizont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179" fontId="5" fillId="0" borderId="4" xfId="0" applyNumberFormat="1" applyFont="1" applyBorder="1" applyAlignment="1">
      <alignment horizontal="center"/>
    </xf>
    <xf numFmtId="0" fontId="6" fillId="0" borderId="10" xfId="0" applyFont="1" applyBorder="1" applyAlignment="1">
      <alignment horizontal="center" vertical="center" shrinkToFit="1"/>
    </xf>
    <xf numFmtId="178" fontId="5" fillId="0" borderId="4" xfId="0" applyNumberFormat="1" applyFont="1" applyBorder="1" applyAlignment="1">
      <alignment horizontal="center"/>
    </xf>
    <xf numFmtId="180" fontId="5" fillId="0" borderId="4" xfId="0" applyNumberFormat="1" applyFont="1" applyBorder="1" applyAlignment="1">
      <alignment horizontal="center"/>
    </xf>
    <xf numFmtId="0" fontId="5" fillId="0" borderId="0" xfId="0" applyFont="1" applyAlignment="1">
      <alignment horizontal="center" shrinkToFit="1"/>
    </xf>
    <xf numFmtId="179" fontId="5" fillId="0" borderId="0" xfId="0" applyNumberFormat="1" applyFont="1" applyAlignment="1">
      <alignment horizontal="center"/>
    </xf>
    <xf numFmtId="0" fontId="5" fillId="0" borderId="0" xfId="0" applyFont="1" applyAlignment="1">
      <alignment horizontal="center"/>
    </xf>
    <xf numFmtId="0" fontId="16" fillId="0" borderId="0" xfId="0" applyFont="1" applyAlignment="1">
      <alignment vertical="top"/>
    </xf>
    <xf numFmtId="0" fontId="5" fillId="0" borderId="0" xfId="0" applyFont="1" applyAlignment="1">
      <alignment horizontal="center" vertical="top"/>
    </xf>
    <xf numFmtId="179" fontId="5" fillId="0" borderId="4" xfId="0" applyNumberFormat="1" applyFont="1" applyFill="1" applyBorder="1" applyAlignment="1">
      <alignment horizontal="center"/>
    </xf>
    <xf numFmtId="176" fontId="9" fillId="0" borderId="0" xfId="0" applyNumberFormat="1" applyFont="1" applyAlignment="1">
      <alignment horizontal="center" vertical="center" shrinkToFit="1"/>
    </xf>
    <xf numFmtId="0" fontId="9" fillId="0" borderId="0" xfId="0" applyFont="1" applyAlignment="1">
      <alignment horizontal="center" vertical="center"/>
    </xf>
    <xf numFmtId="0" fontId="10" fillId="0" borderId="0" xfId="0" applyFont="1" applyFill="1" applyAlignment="1">
      <alignment horizontal="center" vertical="center"/>
    </xf>
    <xf numFmtId="0" fontId="3" fillId="0" borderId="0" xfId="0" applyFont="1" applyFill="1" applyAlignment="1">
      <alignment horizontal="center"/>
    </xf>
    <xf numFmtId="0" fontId="12" fillId="0" borderId="0" xfId="0" applyFont="1" applyFill="1"/>
    <xf numFmtId="0" fontId="7" fillId="0" borderId="0" xfId="0" applyFont="1" applyFill="1" applyAlignment="1">
      <alignment vertical="top"/>
    </xf>
    <xf numFmtId="0" fontId="3" fillId="0" borderId="0" xfId="0" applyFont="1" applyFill="1" applyAlignment="1">
      <alignment horizontal="center" shrinkToFit="1"/>
    </xf>
    <xf numFmtId="184" fontId="3" fillId="2" borderId="6" xfId="0" applyNumberFormat="1" applyFont="1" applyFill="1" applyBorder="1" applyAlignment="1" applyProtection="1">
      <alignment vertical="center" shrinkToFit="1"/>
      <protection locked="0"/>
    </xf>
    <xf numFmtId="0" fontId="9" fillId="0" borderId="0" xfId="0" applyFont="1" applyBorder="1" applyAlignment="1">
      <alignment horizontal="center"/>
    </xf>
    <xf numFmtId="0" fontId="8" fillId="0" borderId="0" xfId="0" applyFont="1" applyBorder="1" applyAlignment="1">
      <alignment horizontal="center"/>
    </xf>
    <xf numFmtId="176" fontId="9" fillId="0" borderId="0" xfId="0" applyNumberFormat="1" applyFont="1" applyBorder="1" applyAlignment="1">
      <alignment horizontal="center" vertical="center" shrinkToFit="1"/>
    </xf>
    <xf numFmtId="0" fontId="15" fillId="0" borderId="0" xfId="0" applyFont="1" applyAlignment="1">
      <alignment horizontal="center"/>
    </xf>
    <xf numFmtId="0" fontId="9" fillId="0" borderId="0" xfId="0" applyFont="1" applyAlignment="1">
      <alignment horizontal="center" vertical="center"/>
    </xf>
    <xf numFmtId="176" fontId="9" fillId="0" borderId="0" xfId="0" applyNumberFormat="1" applyFont="1" applyAlignment="1">
      <alignment horizontal="center" vertical="center" shrinkToFit="1"/>
    </xf>
    <xf numFmtId="181" fontId="13" fillId="0" borderId="30" xfId="0" applyNumberFormat="1" applyFont="1" applyBorder="1" applyAlignment="1"/>
    <xf numFmtId="181" fontId="13" fillId="0" borderId="31" xfId="0" applyNumberFormat="1" applyFont="1" applyBorder="1" applyAlignment="1"/>
    <xf numFmtId="181" fontId="14" fillId="0" borderId="30" xfId="0" applyNumberFormat="1" applyFont="1" applyBorder="1" applyAlignment="1"/>
    <xf numFmtId="181" fontId="14" fillId="0" borderId="31" xfId="0" applyNumberFormat="1" applyFont="1" applyBorder="1" applyAlignment="1"/>
    <xf numFmtId="176" fontId="13" fillId="0" borderId="30" xfId="0" applyNumberFormat="1" applyFont="1" applyBorder="1" applyAlignment="1">
      <alignment vertical="center" shrinkToFit="1"/>
    </xf>
    <xf numFmtId="176" fontId="13" fillId="0" borderId="41" xfId="0" applyNumberFormat="1" applyFont="1" applyBorder="1" applyAlignment="1">
      <alignment vertical="center" shrinkToFit="1"/>
    </xf>
    <xf numFmtId="176" fontId="13" fillId="0" borderId="31" xfId="0" applyNumberFormat="1"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183" fontId="5" fillId="2" borderId="34" xfId="0" applyNumberFormat="1" applyFont="1" applyFill="1" applyBorder="1" applyAlignment="1" applyProtection="1">
      <alignment horizontal="center" vertical="center" shrinkToFit="1"/>
      <protection locked="0"/>
    </xf>
    <xf numFmtId="183" fontId="5" fillId="2" borderId="45" xfId="0" applyNumberFormat="1" applyFont="1" applyFill="1" applyBorder="1" applyAlignment="1" applyProtection="1">
      <alignment horizontal="center" vertical="center" shrinkToFit="1"/>
      <protection locked="0"/>
    </xf>
    <xf numFmtId="183" fontId="5" fillId="2" borderId="52" xfId="0" applyNumberFormat="1" applyFont="1" applyFill="1" applyBorder="1" applyAlignment="1" applyProtection="1">
      <alignment horizontal="center" vertical="center" shrinkToFit="1"/>
      <protection locked="0"/>
    </xf>
    <xf numFmtId="182" fontId="5" fillId="0" borderId="32" xfId="0" applyNumberFormat="1" applyFont="1" applyBorder="1" applyAlignment="1">
      <alignment horizontal="center" shrinkToFit="1"/>
    </xf>
    <xf numFmtId="182" fontId="5" fillId="0" borderId="33" xfId="0" applyNumberFormat="1" applyFont="1" applyBorder="1" applyAlignment="1">
      <alignment horizontal="center" shrinkToFit="1"/>
    </xf>
    <xf numFmtId="182" fontId="5" fillId="0" borderId="53" xfId="0" applyNumberFormat="1" applyFont="1" applyBorder="1" applyAlignment="1">
      <alignment horizontal="center" shrinkToFi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176" fontId="9" fillId="0" borderId="18" xfId="0" applyNumberFormat="1" applyFont="1" applyFill="1" applyBorder="1" applyAlignment="1">
      <alignment horizontal="center" vertical="center" shrinkToFit="1"/>
    </xf>
    <xf numFmtId="176" fontId="9" fillId="0" borderId="6" xfId="0" applyNumberFormat="1" applyFont="1" applyFill="1" applyBorder="1" applyAlignment="1">
      <alignment horizontal="center" vertical="center" shrinkToFit="1"/>
    </xf>
    <xf numFmtId="176" fontId="9" fillId="0" borderId="34" xfId="0" applyNumberFormat="1" applyFont="1" applyFill="1" applyBorder="1" applyAlignment="1">
      <alignment horizontal="center" vertical="center" shrinkToFit="1"/>
    </xf>
    <xf numFmtId="176" fontId="9" fillId="0" borderId="7" xfId="0" applyNumberFormat="1"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8" fillId="0" borderId="39"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6" xfId="0" applyFont="1" applyBorder="1" applyAlignment="1">
      <alignment horizontal="center" vertical="center" shrinkToFit="1"/>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shrinkToFit="1"/>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2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3" xfId="0" applyFont="1" applyFill="1" applyBorder="1" applyAlignment="1">
      <alignment horizontal="center" vertical="center" shrinkToFit="1"/>
    </xf>
    <xf numFmtId="0" fontId="11" fillId="0" borderId="0" xfId="0" applyFont="1" applyAlignment="1">
      <alignment horizontal="center" vertical="center"/>
    </xf>
    <xf numFmtId="0" fontId="3" fillId="0" borderId="2" xfId="0" applyFont="1" applyBorder="1" applyAlignment="1">
      <alignment horizontal="center"/>
    </xf>
    <xf numFmtId="0" fontId="3" fillId="0" borderId="44" xfId="0" applyFont="1" applyBorder="1" applyAlignment="1">
      <alignment horizontal="center"/>
    </xf>
    <xf numFmtId="0" fontId="3" fillId="0" borderId="3" xfId="0" applyFont="1" applyBorder="1" applyAlignment="1">
      <alignment horizontal="center"/>
    </xf>
    <xf numFmtId="0" fontId="3" fillId="2" borderId="1" xfId="0" applyFont="1" applyFill="1" applyBorder="1" applyAlignment="1" applyProtection="1">
      <alignment horizontal="center"/>
      <protection locked="0"/>
    </xf>
    <xf numFmtId="0" fontId="3" fillId="0" borderId="1" xfId="0" applyFont="1" applyBorder="1" applyAlignment="1">
      <alignment horizontal="center"/>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cellXfs>
  <cellStyles count="4">
    <cellStyle name="桁区切り 2" xfId="1"/>
    <cellStyle name="標準" xfId="0" builtinId="0"/>
    <cellStyle name="標準 2" xfId="2"/>
    <cellStyle name="未定義"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6"/>
  <sheetViews>
    <sheetView tabSelected="1" view="pageBreakPreview" zoomScale="85" zoomScaleNormal="100" zoomScaleSheetLayoutView="85" workbookViewId="0">
      <pane xSplit="2" ySplit="18" topLeftCell="C19" activePane="bottomRight" state="frozen"/>
      <selection pane="topRight" activeCell="C1" sqref="C1"/>
      <selection pane="bottomLeft" activeCell="A6" sqref="A6"/>
      <selection pane="bottomRight" activeCell="E4" sqref="E4:L4"/>
    </sheetView>
  </sheetViews>
  <sheetFormatPr defaultRowHeight="12.75"/>
  <cols>
    <col min="1" max="1" width="1.125" style="1" customWidth="1"/>
    <col min="2" max="2" width="9" style="1"/>
    <col min="3" max="3" width="6.625" style="4" customWidth="1"/>
    <col min="4" max="4" width="16.25" style="1" customWidth="1"/>
    <col min="5" max="5" width="7.625" style="45" customWidth="1"/>
    <col min="6" max="6" width="9.625" style="45" customWidth="1"/>
    <col min="7" max="7" width="7.625" style="45" customWidth="1"/>
    <col min="8" max="8" width="16.25" style="45" customWidth="1"/>
    <col min="9" max="9" width="8.625" style="7" customWidth="1"/>
    <col min="10" max="10" width="8.625" style="8" customWidth="1"/>
    <col min="11" max="13" width="8.625" style="3" customWidth="1"/>
    <col min="14" max="20" width="8.625" style="9" customWidth="1"/>
    <col min="21" max="21" width="14.75" style="1" customWidth="1"/>
    <col min="22" max="22" width="15.75" style="1" customWidth="1"/>
    <col min="23" max="16384" width="9" style="1"/>
  </cols>
  <sheetData>
    <row r="1" spans="1:22">
      <c r="U1" s="3"/>
    </row>
    <row r="2" spans="1:22" ht="17.25">
      <c r="A2" s="137" t="s">
        <v>155</v>
      </c>
      <c r="B2" s="137"/>
      <c r="C2" s="137"/>
      <c r="D2" s="137"/>
      <c r="E2" s="137"/>
      <c r="F2" s="137"/>
      <c r="G2" s="137"/>
      <c r="H2" s="137"/>
      <c r="I2" s="137"/>
      <c r="J2" s="137"/>
      <c r="K2" s="137"/>
      <c r="L2" s="137"/>
      <c r="M2" s="137"/>
      <c r="N2" s="137"/>
      <c r="O2" s="137"/>
      <c r="P2" s="137"/>
      <c r="Q2" s="137"/>
      <c r="R2" s="137"/>
      <c r="S2" s="137"/>
      <c r="T2" s="137"/>
      <c r="U2" s="137"/>
      <c r="V2" s="137"/>
    </row>
    <row r="3" spans="1:22" ht="17.25">
      <c r="A3" s="20"/>
      <c r="B3" s="20"/>
      <c r="C3" s="69"/>
      <c r="D3" s="20"/>
      <c r="E3" s="20"/>
      <c r="F3" s="20"/>
      <c r="G3" s="20"/>
      <c r="H3" s="20"/>
      <c r="I3" s="20"/>
      <c r="J3" s="20"/>
      <c r="K3" s="20"/>
      <c r="L3" s="20"/>
      <c r="M3" s="20"/>
      <c r="N3" s="20"/>
      <c r="O3" s="20"/>
      <c r="P3" s="20"/>
      <c r="Q3" s="20"/>
      <c r="R3" s="20"/>
      <c r="S3" s="20"/>
      <c r="T3" s="20"/>
      <c r="U3" s="20"/>
      <c r="V3" s="20"/>
    </row>
    <row r="4" spans="1:22">
      <c r="B4" s="138" t="s">
        <v>111</v>
      </c>
      <c r="C4" s="139"/>
      <c r="D4" s="140"/>
      <c r="E4" s="141"/>
      <c r="F4" s="141"/>
      <c r="G4" s="141"/>
      <c r="H4" s="141"/>
      <c r="I4" s="141"/>
      <c r="J4" s="141"/>
      <c r="K4" s="141"/>
      <c r="L4" s="141"/>
    </row>
    <row r="5" spans="1:22">
      <c r="B5" s="138" t="s">
        <v>112</v>
      </c>
      <c r="C5" s="139"/>
      <c r="D5" s="140"/>
      <c r="E5" s="142" t="s">
        <v>164</v>
      </c>
      <c r="F5" s="142"/>
      <c r="G5" s="142"/>
      <c r="H5" s="142"/>
      <c r="I5" s="142"/>
      <c r="J5" s="142"/>
      <c r="K5" s="142"/>
      <c r="L5" s="142"/>
    </row>
    <row r="6" spans="1:22">
      <c r="B6" s="45"/>
      <c r="C6" s="70"/>
      <c r="D6" s="45"/>
      <c r="E6" s="1"/>
      <c r="F6" s="1"/>
      <c r="G6" s="1"/>
    </row>
    <row r="7" spans="1:22" ht="17.25">
      <c r="B7" s="46" t="s">
        <v>154</v>
      </c>
      <c r="D7" s="45"/>
      <c r="E7" s="1"/>
      <c r="F7" s="1"/>
      <c r="G7" s="1"/>
    </row>
    <row r="8" spans="1:22" ht="17.25">
      <c r="B8" s="46" t="s">
        <v>157</v>
      </c>
      <c r="C8" s="71"/>
      <c r="D8" s="45"/>
      <c r="E8" s="1"/>
      <c r="F8" s="1"/>
      <c r="G8" s="1"/>
    </row>
    <row r="9" spans="1:22" ht="17.25">
      <c r="B9" s="46" t="s">
        <v>156</v>
      </c>
      <c r="C9" s="71"/>
      <c r="D9" s="45"/>
      <c r="E9" s="1"/>
      <c r="F9" s="1"/>
      <c r="G9" s="1"/>
    </row>
    <row r="10" spans="1:22" ht="17.25">
      <c r="B10" s="46" t="s">
        <v>160</v>
      </c>
      <c r="C10" s="71"/>
      <c r="D10" s="45"/>
      <c r="E10" s="1"/>
      <c r="F10" s="1"/>
      <c r="G10" s="1"/>
    </row>
    <row r="11" spans="1:22" ht="17.25">
      <c r="B11" s="46" t="s">
        <v>158</v>
      </c>
      <c r="C11" s="71"/>
      <c r="D11" s="45"/>
      <c r="E11" s="1"/>
      <c r="F11" s="1"/>
      <c r="G11" s="1"/>
    </row>
    <row r="12" spans="1:22" ht="17.25">
      <c r="B12" s="46" t="s">
        <v>159</v>
      </c>
      <c r="C12" s="71"/>
      <c r="D12" s="45"/>
      <c r="E12" s="1"/>
      <c r="F12" s="1"/>
      <c r="G12" s="1"/>
    </row>
    <row r="13" spans="1:22" ht="17.25">
      <c r="B13" s="46" t="s">
        <v>161</v>
      </c>
      <c r="C13" s="71"/>
      <c r="D13" s="45"/>
      <c r="E13" s="1"/>
      <c r="F13" s="1"/>
      <c r="G13" s="1"/>
    </row>
    <row r="14" spans="1:22" ht="17.25">
      <c r="B14" s="46" t="s">
        <v>162</v>
      </c>
      <c r="C14" s="71"/>
      <c r="D14" s="45"/>
      <c r="E14" s="1"/>
      <c r="F14" s="1"/>
      <c r="G14" s="1"/>
    </row>
    <row r="16" spans="1:22" s="14" customFormat="1" ht="15" customHeight="1">
      <c r="B16" s="13" t="s">
        <v>0</v>
      </c>
      <c r="C16" s="72"/>
      <c r="D16" s="13"/>
      <c r="E16" s="15"/>
      <c r="F16" s="15"/>
      <c r="G16" s="15"/>
      <c r="H16" s="15"/>
      <c r="I16" s="16"/>
      <c r="J16" s="17"/>
      <c r="K16" s="18"/>
      <c r="L16" s="18"/>
      <c r="M16" s="18"/>
      <c r="N16" s="19"/>
      <c r="O16" s="19"/>
      <c r="P16" s="19"/>
      <c r="Q16" s="19"/>
      <c r="R16" s="19"/>
      <c r="S16" s="19"/>
      <c r="T16" s="19"/>
    </row>
    <row r="17" spans="2:22" ht="18" customHeight="1">
      <c r="B17" s="128" t="s">
        <v>87</v>
      </c>
      <c r="C17" s="100" t="s">
        <v>86</v>
      </c>
      <c r="D17" s="143" t="s">
        <v>110</v>
      </c>
      <c r="E17" s="144"/>
      <c r="F17" s="144"/>
      <c r="G17" s="145"/>
      <c r="H17" s="103" t="s">
        <v>109</v>
      </c>
      <c r="I17" s="104"/>
      <c r="J17" s="104"/>
      <c r="K17" s="104"/>
      <c r="L17" s="104"/>
      <c r="M17" s="104"/>
      <c r="N17" s="104"/>
      <c r="O17" s="104"/>
      <c r="P17" s="104"/>
      <c r="Q17" s="104"/>
      <c r="R17" s="104"/>
      <c r="S17" s="104"/>
      <c r="T17" s="105"/>
      <c r="U17" s="106"/>
    </row>
    <row r="18" spans="2:22" s="2" customFormat="1" ht="18" customHeight="1">
      <c r="B18" s="129"/>
      <c r="C18" s="102"/>
      <c r="D18" s="146"/>
      <c r="E18" s="147"/>
      <c r="F18" s="147"/>
      <c r="G18" s="148"/>
      <c r="H18" s="34" t="s">
        <v>120</v>
      </c>
      <c r="I18" s="30" t="s">
        <v>88</v>
      </c>
      <c r="J18" s="30" t="s">
        <v>89</v>
      </c>
      <c r="K18" s="30" t="s">
        <v>90</v>
      </c>
      <c r="L18" s="30" t="s">
        <v>91</v>
      </c>
      <c r="M18" s="30" t="s">
        <v>92</v>
      </c>
      <c r="N18" s="30" t="s">
        <v>93</v>
      </c>
      <c r="O18" s="30" t="s">
        <v>94</v>
      </c>
      <c r="P18" s="30" t="s">
        <v>95</v>
      </c>
      <c r="Q18" s="30" t="s">
        <v>96</v>
      </c>
      <c r="R18" s="30" t="s">
        <v>97</v>
      </c>
      <c r="S18" s="30" t="s">
        <v>98</v>
      </c>
      <c r="T18" s="42" t="s">
        <v>142</v>
      </c>
      <c r="U18" s="31" t="s">
        <v>99</v>
      </c>
    </row>
    <row r="19" spans="2:22" s="2" customFormat="1" ht="13.5" customHeight="1">
      <c r="B19" s="131" t="s">
        <v>1</v>
      </c>
      <c r="C19" s="91" t="s">
        <v>147</v>
      </c>
      <c r="D19" s="55" t="s">
        <v>114</v>
      </c>
      <c r="E19" s="94"/>
      <c r="F19" s="95"/>
      <c r="G19" s="96"/>
      <c r="H19" s="35" t="s">
        <v>116</v>
      </c>
      <c r="I19" s="74"/>
      <c r="J19" s="74"/>
      <c r="K19" s="74"/>
      <c r="L19" s="74"/>
      <c r="M19" s="74"/>
      <c r="N19" s="74"/>
      <c r="O19" s="74"/>
      <c r="P19" s="74"/>
      <c r="Q19" s="74"/>
      <c r="R19" s="74"/>
      <c r="S19" s="74"/>
      <c r="T19" s="74"/>
      <c r="U19" s="29"/>
    </row>
    <row r="20" spans="2:22" ht="13.5" customHeight="1">
      <c r="B20" s="132"/>
      <c r="C20" s="92"/>
      <c r="D20" s="56" t="s">
        <v>115</v>
      </c>
      <c r="E20" s="57">
        <v>71</v>
      </c>
      <c r="F20" s="53" t="s">
        <v>151</v>
      </c>
      <c r="G20" s="54">
        <v>0.85</v>
      </c>
      <c r="H20" s="36" t="s">
        <v>117</v>
      </c>
      <c r="I20" s="22">
        <v>7144</v>
      </c>
      <c r="J20" s="22">
        <v>6785</v>
      </c>
      <c r="K20" s="23">
        <v>6284</v>
      </c>
      <c r="L20" s="23">
        <v>6543</v>
      </c>
      <c r="M20" s="24">
        <v>6481</v>
      </c>
      <c r="N20" s="23">
        <v>6498</v>
      </c>
      <c r="O20" s="23">
        <v>5286</v>
      </c>
      <c r="P20" s="23">
        <v>4804</v>
      </c>
      <c r="Q20" s="23">
        <v>5776</v>
      </c>
      <c r="R20" s="23">
        <v>7497</v>
      </c>
      <c r="S20" s="23">
        <v>6860</v>
      </c>
      <c r="T20" s="23">
        <v>6018</v>
      </c>
      <c r="U20" s="28">
        <f>SUM(I20:T20)</f>
        <v>75976</v>
      </c>
      <c r="V20" s="2" t="s">
        <v>113</v>
      </c>
    </row>
    <row r="21" spans="2:22" ht="13.5" customHeight="1">
      <c r="B21" s="133"/>
      <c r="C21" s="93"/>
      <c r="D21" s="58" t="s">
        <v>152</v>
      </c>
      <c r="E21" s="97">
        <f>ROUNDDOWN(E19*E20*G20*12,2)</f>
        <v>0</v>
      </c>
      <c r="F21" s="98"/>
      <c r="G21" s="99"/>
      <c r="H21" s="37" t="s">
        <v>118</v>
      </c>
      <c r="I21" s="32">
        <f t="shared" ref="I21:T21" si="0">ROUNDDOWN(I19*I20,2)</f>
        <v>0</v>
      </c>
      <c r="J21" s="32">
        <f t="shared" si="0"/>
        <v>0</v>
      </c>
      <c r="K21" s="32">
        <f t="shared" si="0"/>
        <v>0</v>
      </c>
      <c r="L21" s="32">
        <f t="shared" si="0"/>
        <v>0</v>
      </c>
      <c r="M21" s="32">
        <f t="shared" si="0"/>
        <v>0</v>
      </c>
      <c r="N21" s="32">
        <f t="shared" si="0"/>
        <v>0</v>
      </c>
      <c r="O21" s="32">
        <f t="shared" si="0"/>
        <v>0</v>
      </c>
      <c r="P21" s="32">
        <f t="shared" si="0"/>
        <v>0</v>
      </c>
      <c r="Q21" s="32">
        <f t="shared" si="0"/>
        <v>0</v>
      </c>
      <c r="R21" s="32">
        <f t="shared" si="0"/>
        <v>0</v>
      </c>
      <c r="S21" s="32">
        <f t="shared" si="0"/>
        <v>0</v>
      </c>
      <c r="T21" s="32">
        <f t="shared" si="0"/>
        <v>0</v>
      </c>
      <c r="U21" s="33">
        <f t="shared" ref="U21:U84" si="1">SUM(I21:T21)</f>
        <v>0</v>
      </c>
      <c r="V21" s="21">
        <f>ROUNDDOWN(E21+U21,0)</f>
        <v>0</v>
      </c>
    </row>
    <row r="22" spans="2:22" s="2" customFormat="1" ht="13.5" customHeight="1">
      <c r="B22" s="131" t="s">
        <v>2</v>
      </c>
      <c r="C22" s="91" t="s">
        <v>147</v>
      </c>
      <c r="D22" s="55" t="s">
        <v>114</v>
      </c>
      <c r="E22" s="94"/>
      <c r="F22" s="95"/>
      <c r="G22" s="96"/>
      <c r="H22" s="35" t="s">
        <v>116</v>
      </c>
      <c r="I22" s="74"/>
      <c r="J22" s="74"/>
      <c r="K22" s="74"/>
      <c r="L22" s="74"/>
      <c r="M22" s="74"/>
      <c r="N22" s="74"/>
      <c r="O22" s="74"/>
      <c r="P22" s="74"/>
      <c r="Q22" s="74"/>
      <c r="R22" s="74"/>
      <c r="S22" s="74"/>
      <c r="T22" s="74"/>
      <c r="U22" s="29"/>
    </row>
    <row r="23" spans="2:22">
      <c r="B23" s="132"/>
      <c r="C23" s="92"/>
      <c r="D23" s="56" t="s">
        <v>115</v>
      </c>
      <c r="E23" s="57">
        <v>45</v>
      </c>
      <c r="F23" s="53" t="s">
        <v>151</v>
      </c>
      <c r="G23" s="54">
        <v>0.85</v>
      </c>
      <c r="H23" s="36" t="s">
        <v>117</v>
      </c>
      <c r="I23" s="22">
        <v>5218</v>
      </c>
      <c r="J23" s="22">
        <v>5360</v>
      </c>
      <c r="K23" s="23">
        <v>6092</v>
      </c>
      <c r="L23" s="23">
        <v>4970</v>
      </c>
      <c r="M23" s="24">
        <v>7361</v>
      </c>
      <c r="N23" s="23">
        <v>6415</v>
      </c>
      <c r="O23" s="23">
        <v>4388</v>
      </c>
      <c r="P23" s="23">
        <v>4223</v>
      </c>
      <c r="Q23" s="23">
        <v>6899</v>
      </c>
      <c r="R23" s="23">
        <v>9073</v>
      </c>
      <c r="S23" s="23">
        <v>3924</v>
      </c>
      <c r="T23" s="23">
        <v>5019</v>
      </c>
      <c r="U23" s="28">
        <f t="shared" si="1"/>
        <v>68942</v>
      </c>
      <c r="V23" s="2" t="s">
        <v>113</v>
      </c>
    </row>
    <row r="24" spans="2:22" ht="13.5" customHeight="1">
      <c r="B24" s="133"/>
      <c r="C24" s="93"/>
      <c r="D24" s="58" t="s">
        <v>152</v>
      </c>
      <c r="E24" s="97">
        <f>ROUNDDOWN(E22*E23*G23*12,2)</f>
        <v>0</v>
      </c>
      <c r="F24" s="98"/>
      <c r="G24" s="99"/>
      <c r="H24" s="37" t="s">
        <v>118</v>
      </c>
      <c r="I24" s="32">
        <f t="shared" ref="I24:T24" si="2">ROUNDDOWN(I22*I23,2)</f>
        <v>0</v>
      </c>
      <c r="J24" s="32">
        <f t="shared" si="2"/>
        <v>0</v>
      </c>
      <c r="K24" s="32">
        <f t="shared" si="2"/>
        <v>0</v>
      </c>
      <c r="L24" s="32">
        <f t="shared" si="2"/>
        <v>0</v>
      </c>
      <c r="M24" s="32">
        <f t="shared" si="2"/>
        <v>0</v>
      </c>
      <c r="N24" s="32">
        <f t="shared" si="2"/>
        <v>0</v>
      </c>
      <c r="O24" s="32">
        <f t="shared" si="2"/>
        <v>0</v>
      </c>
      <c r="P24" s="32">
        <f t="shared" si="2"/>
        <v>0</v>
      </c>
      <c r="Q24" s="32">
        <f t="shared" si="2"/>
        <v>0</v>
      </c>
      <c r="R24" s="32">
        <f t="shared" si="2"/>
        <v>0</v>
      </c>
      <c r="S24" s="32">
        <f t="shared" si="2"/>
        <v>0</v>
      </c>
      <c r="T24" s="32">
        <f t="shared" si="2"/>
        <v>0</v>
      </c>
      <c r="U24" s="33">
        <f t="shared" si="1"/>
        <v>0</v>
      </c>
      <c r="V24" s="21">
        <f>ROUNDDOWN(E24+U24,0)</f>
        <v>0</v>
      </c>
    </row>
    <row r="25" spans="2:22" s="2" customFormat="1" ht="13.5" customHeight="1">
      <c r="B25" s="134" t="s">
        <v>3</v>
      </c>
      <c r="C25" s="91" t="s">
        <v>147</v>
      </c>
      <c r="D25" s="55" t="s">
        <v>114</v>
      </c>
      <c r="E25" s="94"/>
      <c r="F25" s="95"/>
      <c r="G25" s="96"/>
      <c r="H25" s="35" t="s">
        <v>116</v>
      </c>
      <c r="I25" s="74"/>
      <c r="J25" s="74"/>
      <c r="K25" s="74"/>
      <c r="L25" s="74"/>
      <c r="M25" s="74"/>
      <c r="N25" s="74"/>
      <c r="O25" s="74"/>
      <c r="P25" s="74"/>
      <c r="Q25" s="74"/>
      <c r="R25" s="74"/>
      <c r="S25" s="74"/>
      <c r="T25" s="74"/>
      <c r="U25" s="29"/>
    </row>
    <row r="26" spans="2:22">
      <c r="B26" s="132"/>
      <c r="C26" s="92"/>
      <c r="D26" s="56" t="s">
        <v>115</v>
      </c>
      <c r="E26" s="57">
        <v>43</v>
      </c>
      <c r="F26" s="53" t="s">
        <v>151</v>
      </c>
      <c r="G26" s="54">
        <v>0.85</v>
      </c>
      <c r="H26" s="36" t="s">
        <v>117</v>
      </c>
      <c r="I26" s="22">
        <v>7668</v>
      </c>
      <c r="J26" s="22">
        <v>7070</v>
      </c>
      <c r="K26" s="23">
        <v>6746</v>
      </c>
      <c r="L26" s="23">
        <v>6277</v>
      </c>
      <c r="M26" s="24">
        <v>7181</v>
      </c>
      <c r="N26" s="23">
        <v>7203</v>
      </c>
      <c r="O26" s="23">
        <v>5780</v>
      </c>
      <c r="P26" s="23">
        <v>5418</v>
      </c>
      <c r="Q26" s="23">
        <v>5883</v>
      </c>
      <c r="R26" s="23">
        <v>8916</v>
      </c>
      <c r="S26" s="23">
        <v>9584</v>
      </c>
      <c r="T26" s="23">
        <v>7883</v>
      </c>
      <c r="U26" s="28">
        <f t="shared" si="1"/>
        <v>85609</v>
      </c>
      <c r="V26" s="2" t="s">
        <v>113</v>
      </c>
    </row>
    <row r="27" spans="2:22" ht="13.5" customHeight="1">
      <c r="B27" s="135"/>
      <c r="C27" s="93"/>
      <c r="D27" s="58" t="s">
        <v>152</v>
      </c>
      <c r="E27" s="97">
        <f>ROUNDDOWN(E25*E26*G26*12,2)</f>
        <v>0</v>
      </c>
      <c r="F27" s="98"/>
      <c r="G27" s="99"/>
      <c r="H27" s="37" t="s">
        <v>118</v>
      </c>
      <c r="I27" s="32">
        <f t="shared" ref="I27:T27" si="3">ROUNDDOWN(I25*I26,2)</f>
        <v>0</v>
      </c>
      <c r="J27" s="32">
        <f t="shared" si="3"/>
        <v>0</v>
      </c>
      <c r="K27" s="32">
        <f t="shared" si="3"/>
        <v>0</v>
      </c>
      <c r="L27" s="32">
        <f t="shared" si="3"/>
        <v>0</v>
      </c>
      <c r="M27" s="32">
        <f t="shared" si="3"/>
        <v>0</v>
      </c>
      <c r="N27" s="32">
        <f t="shared" si="3"/>
        <v>0</v>
      </c>
      <c r="O27" s="32">
        <f t="shared" si="3"/>
        <v>0</v>
      </c>
      <c r="P27" s="32">
        <f t="shared" si="3"/>
        <v>0</v>
      </c>
      <c r="Q27" s="32">
        <f t="shared" si="3"/>
        <v>0</v>
      </c>
      <c r="R27" s="32">
        <f t="shared" si="3"/>
        <v>0</v>
      </c>
      <c r="S27" s="32">
        <f t="shared" si="3"/>
        <v>0</v>
      </c>
      <c r="T27" s="32">
        <f t="shared" si="3"/>
        <v>0</v>
      </c>
      <c r="U27" s="33">
        <f t="shared" si="1"/>
        <v>0</v>
      </c>
      <c r="V27" s="21">
        <f>ROUNDDOWN(E27+U27,0)</f>
        <v>0</v>
      </c>
    </row>
    <row r="28" spans="2:22" s="2" customFormat="1" ht="13.5" customHeight="1">
      <c r="B28" s="131" t="s">
        <v>4</v>
      </c>
      <c r="C28" s="91" t="s">
        <v>147</v>
      </c>
      <c r="D28" s="55" t="s">
        <v>114</v>
      </c>
      <c r="E28" s="94"/>
      <c r="F28" s="95"/>
      <c r="G28" s="96"/>
      <c r="H28" s="35" t="s">
        <v>116</v>
      </c>
      <c r="I28" s="74"/>
      <c r="J28" s="74"/>
      <c r="K28" s="74"/>
      <c r="L28" s="74"/>
      <c r="M28" s="74"/>
      <c r="N28" s="74"/>
      <c r="O28" s="74"/>
      <c r="P28" s="74"/>
      <c r="Q28" s="74"/>
      <c r="R28" s="74"/>
      <c r="S28" s="74"/>
      <c r="T28" s="74"/>
      <c r="U28" s="29"/>
    </row>
    <row r="29" spans="2:22">
      <c r="B29" s="132"/>
      <c r="C29" s="92"/>
      <c r="D29" s="56" t="s">
        <v>115</v>
      </c>
      <c r="E29" s="57">
        <v>47</v>
      </c>
      <c r="F29" s="53" t="s">
        <v>151</v>
      </c>
      <c r="G29" s="54">
        <v>0.85</v>
      </c>
      <c r="H29" s="36" t="s">
        <v>117</v>
      </c>
      <c r="I29" s="22">
        <v>5811</v>
      </c>
      <c r="J29" s="22">
        <v>6017</v>
      </c>
      <c r="K29" s="23">
        <v>6839</v>
      </c>
      <c r="L29" s="23">
        <v>5439</v>
      </c>
      <c r="M29" s="24">
        <v>7650</v>
      </c>
      <c r="N29" s="23">
        <v>6863</v>
      </c>
      <c r="O29" s="23">
        <v>4877</v>
      </c>
      <c r="P29" s="23">
        <v>4148</v>
      </c>
      <c r="Q29" s="23">
        <v>6278</v>
      </c>
      <c r="R29" s="23">
        <v>9446</v>
      </c>
      <c r="S29" s="23">
        <v>7624</v>
      </c>
      <c r="T29" s="23">
        <v>8259</v>
      </c>
      <c r="U29" s="28">
        <f t="shared" si="1"/>
        <v>79251</v>
      </c>
      <c r="V29" s="2" t="s">
        <v>113</v>
      </c>
    </row>
    <row r="30" spans="2:22" ht="13.5" customHeight="1">
      <c r="B30" s="133"/>
      <c r="C30" s="93"/>
      <c r="D30" s="58" t="s">
        <v>152</v>
      </c>
      <c r="E30" s="97">
        <f>ROUNDDOWN(E28*E29*G29*12,2)</f>
        <v>0</v>
      </c>
      <c r="F30" s="98"/>
      <c r="G30" s="99"/>
      <c r="H30" s="37" t="s">
        <v>118</v>
      </c>
      <c r="I30" s="32">
        <f t="shared" ref="I30:T30" si="4">ROUNDDOWN(I28*I29,2)</f>
        <v>0</v>
      </c>
      <c r="J30" s="32">
        <f t="shared" si="4"/>
        <v>0</v>
      </c>
      <c r="K30" s="32">
        <f t="shared" si="4"/>
        <v>0</v>
      </c>
      <c r="L30" s="32">
        <f t="shared" si="4"/>
        <v>0</v>
      </c>
      <c r="M30" s="32">
        <f t="shared" si="4"/>
        <v>0</v>
      </c>
      <c r="N30" s="32">
        <f t="shared" si="4"/>
        <v>0</v>
      </c>
      <c r="O30" s="32">
        <f t="shared" si="4"/>
        <v>0</v>
      </c>
      <c r="P30" s="32">
        <f t="shared" si="4"/>
        <v>0</v>
      </c>
      <c r="Q30" s="32">
        <f t="shared" si="4"/>
        <v>0</v>
      </c>
      <c r="R30" s="32">
        <f t="shared" si="4"/>
        <v>0</v>
      </c>
      <c r="S30" s="32">
        <f t="shared" si="4"/>
        <v>0</v>
      </c>
      <c r="T30" s="32">
        <f t="shared" si="4"/>
        <v>0</v>
      </c>
      <c r="U30" s="33">
        <f t="shared" si="1"/>
        <v>0</v>
      </c>
      <c r="V30" s="21">
        <f>ROUNDDOWN(E30+U30,0)</f>
        <v>0</v>
      </c>
    </row>
    <row r="31" spans="2:22" s="2" customFormat="1" ht="13.5" customHeight="1">
      <c r="B31" s="134" t="s">
        <v>5</v>
      </c>
      <c r="C31" s="91" t="s">
        <v>147</v>
      </c>
      <c r="D31" s="55" t="s">
        <v>114</v>
      </c>
      <c r="E31" s="94"/>
      <c r="F31" s="95"/>
      <c r="G31" s="96"/>
      <c r="H31" s="35" t="s">
        <v>116</v>
      </c>
      <c r="I31" s="74"/>
      <c r="J31" s="74"/>
      <c r="K31" s="74"/>
      <c r="L31" s="74"/>
      <c r="M31" s="74"/>
      <c r="N31" s="74"/>
      <c r="O31" s="74"/>
      <c r="P31" s="74"/>
      <c r="Q31" s="74"/>
      <c r="R31" s="74"/>
      <c r="S31" s="74"/>
      <c r="T31" s="74"/>
      <c r="U31" s="29"/>
    </row>
    <row r="32" spans="2:22">
      <c r="B32" s="132"/>
      <c r="C32" s="92"/>
      <c r="D32" s="56" t="s">
        <v>115</v>
      </c>
      <c r="E32" s="57">
        <v>59</v>
      </c>
      <c r="F32" s="53" t="s">
        <v>151</v>
      </c>
      <c r="G32" s="54">
        <v>0.85</v>
      </c>
      <c r="H32" s="36" t="s">
        <v>117</v>
      </c>
      <c r="I32" s="22">
        <v>8815</v>
      </c>
      <c r="J32" s="22">
        <v>8437</v>
      </c>
      <c r="K32" s="23">
        <v>8276</v>
      </c>
      <c r="L32" s="23">
        <v>7522</v>
      </c>
      <c r="M32" s="24">
        <v>9053</v>
      </c>
      <c r="N32" s="23">
        <v>8719</v>
      </c>
      <c r="O32" s="23">
        <v>7307</v>
      </c>
      <c r="P32" s="23">
        <v>7465</v>
      </c>
      <c r="Q32" s="23">
        <v>7697</v>
      </c>
      <c r="R32" s="23">
        <v>9688</v>
      </c>
      <c r="S32" s="23">
        <v>9394</v>
      </c>
      <c r="T32" s="23">
        <v>7210</v>
      </c>
      <c r="U32" s="28">
        <f t="shared" si="1"/>
        <v>99583</v>
      </c>
      <c r="V32" s="2" t="s">
        <v>113</v>
      </c>
    </row>
    <row r="33" spans="2:22" ht="13.5" customHeight="1">
      <c r="B33" s="135"/>
      <c r="C33" s="93"/>
      <c r="D33" s="58" t="s">
        <v>152</v>
      </c>
      <c r="E33" s="97">
        <f>ROUNDDOWN(E31*E32*G32*12,2)</f>
        <v>0</v>
      </c>
      <c r="F33" s="98"/>
      <c r="G33" s="99"/>
      <c r="H33" s="37" t="s">
        <v>118</v>
      </c>
      <c r="I33" s="32">
        <f t="shared" ref="I33:T33" si="5">ROUNDDOWN(I31*I32,2)</f>
        <v>0</v>
      </c>
      <c r="J33" s="32">
        <f t="shared" si="5"/>
        <v>0</v>
      </c>
      <c r="K33" s="32">
        <f t="shared" si="5"/>
        <v>0</v>
      </c>
      <c r="L33" s="32">
        <f t="shared" si="5"/>
        <v>0</v>
      </c>
      <c r="M33" s="32">
        <f t="shared" si="5"/>
        <v>0</v>
      </c>
      <c r="N33" s="32">
        <f t="shared" si="5"/>
        <v>0</v>
      </c>
      <c r="O33" s="32">
        <f t="shared" si="5"/>
        <v>0</v>
      </c>
      <c r="P33" s="32">
        <f t="shared" si="5"/>
        <v>0</v>
      </c>
      <c r="Q33" s="32">
        <f t="shared" si="5"/>
        <v>0</v>
      </c>
      <c r="R33" s="32">
        <f t="shared" si="5"/>
        <v>0</v>
      </c>
      <c r="S33" s="32">
        <f t="shared" si="5"/>
        <v>0</v>
      </c>
      <c r="T33" s="32">
        <f t="shared" si="5"/>
        <v>0</v>
      </c>
      <c r="U33" s="33">
        <f t="shared" si="1"/>
        <v>0</v>
      </c>
      <c r="V33" s="21">
        <f>ROUNDDOWN(E33+U33,0)</f>
        <v>0</v>
      </c>
    </row>
    <row r="34" spans="2:22" s="2" customFormat="1" ht="13.5" customHeight="1">
      <c r="B34" s="131" t="s">
        <v>6</v>
      </c>
      <c r="C34" s="91" t="s">
        <v>147</v>
      </c>
      <c r="D34" s="55" t="s">
        <v>114</v>
      </c>
      <c r="E34" s="94"/>
      <c r="F34" s="95"/>
      <c r="G34" s="96"/>
      <c r="H34" s="35" t="s">
        <v>116</v>
      </c>
      <c r="I34" s="74"/>
      <c r="J34" s="74"/>
      <c r="K34" s="74"/>
      <c r="L34" s="74"/>
      <c r="M34" s="74"/>
      <c r="N34" s="74"/>
      <c r="O34" s="74"/>
      <c r="P34" s="74"/>
      <c r="Q34" s="74"/>
      <c r="R34" s="74"/>
      <c r="S34" s="74"/>
      <c r="T34" s="74"/>
      <c r="U34" s="29"/>
    </row>
    <row r="35" spans="2:22">
      <c r="B35" s="132"/>
      <c r="C35" s="92"/>
      <c r="D35" s="56" t="s">
        <v>115</v>
      </c>
      <c r="E35" s="57">
        <v>42</v>
      </c>
      <c r="F35" s="53" t="s">
        <v>151</v>
      </c>
      <c r="G35" s="54">
        <v>0.85</v>
      </c>
      <c r="H35" s="36" t="s">
        <v>117</v>
      </c>
      <c r="I35" s="22">
        <v>5675</v>
      </c>
      <c r="J35" s="22">
        <v>5288</v>
      </c>
      <c r="K35" s="23">
        <v>5575</v>
      </c>
      <c r="L35" s="23">
        <v>5813</v>
      </c>
      <c r="M35" s="24">
        <v>6994</v>
      </c>
      <c r="N35" s="23">
        <v>6720</v>
      </c>
      <c r="O35" s="23">
        <v>5562</v>
      </c>
      <c r="P35" s="23">
        <v>4836</v>
      </c>
      <c r="Q35" s="23">
        <v>5508</v>
      </c>
      <c r="R35" s="23">
        <v>7364</v>
      </c>
      <c r="S35" s="23">
        <v>5806</v>
      </c>
      <c r="T35" s="23">
        <v>3084</v>
      </c>
      <c r="U35" s="28">
        <f>SUM(I35:T35)</f>
        <v>68225</v>
      </c>
      <c r="V35" s="2" t="s">
        <v>113</v>
      </c>
    </row>
    <row r="36" spans="2:22" ht="13.5" customHeight="1">
      <c r="B36" s="133"/>
      <c r="C36" s="93"/>
      <c r="D36" s="58" t="s">
        <v>152</v>
      </c>
      <c r="E36" s="97">
        <f>ROUNDDOWN(E34*E35*G35*12,2)</f>
        <v>0</v>
      </c>
      <c r="F36" s="98"/>
      <c r="G36" s="99"/>
      <c r="H36" s="37" t="s">
        <v>118</v>
      </c>
      <c r="I36" s="32">
        <f t="shared" ref="I36:T36" si="6">ROUNDDOWN(I34*I35,2)</f>
        <v>0</v>
      </c>
      <c r="J36" s="32">
        <f t="shared" si="6"/>
        <v>0</v>
      </c>
      <c r="K36" s="32">
        <f t="shared" si="6"/>
        <v>0</v>
      </c>
      <c r="L36" s="32">
        <f t="shared" si="6"/>
        <v>0</v>
      </c>
      <c r="M36" s="32">
        <f t="shared" si="6"/>
        <v>0</v>
      </c>
      <c r="N36" s="32">
        <f t="shared" si="6"/>
        <v>0</v>
      </c>
      <c r="O36" s="32">
        <f t="shared" si="6"/>
        <v>0</v>
      </c>
      <c r="P36" s="32">
        <f t="shared" si="6"/>
        <v>0</v>
      </c>
      <c r="Q36" s="32">
        <f t="shared" si="6"/>
        <v>0</v>
      </c>
      <c r="R36" s="32">
        <f t="shared" si="6"/>
        <v>0</v>
      </c>
      <c r="S36" s="32">
        <f t="shared" si="6"/>
        <v>0</v>
      </c>
      <c r="T36" s="32">
        <f t="shared" si="6"/>
        <v>0</v>
      </c>
      <c r="U36" s="33">
        <f>SUM(I36:T36)</f>
        <v>0</v>
      </c>
      <c r="V36" s="21">
        <f>ROUNDDOWN(E36+U36,0)</f>
        <v>0</v>
      </c>
    </row>
    <row r="37" spans="2:22" s="2" customFormat="1" ht="13.5" customHeight="1">
      <c r="B37" s="134" t="s">
        <v>7</v>
      </c>
      <c r="C37" s="91" t="s">
        <v>147</v>
      </c>
      <c r="D37" s="55" t="s">
        <v>114</v>
      </c>
      <c r="E37" s="94"/>
      <c r="F37" s="95"/>
      <c r="G37" s="96"/>
      <c r="H37" s="35" t="s">
        <v>116</v>
      </c>
      <c r="I37" s="74"/>
      <c r="J37" s="74"/>
      <c r="K37" s="74"/>
      <c r="L37" s="74"/>
      <c r="M37" s="74"/>
      <c r="N37" s="74"/>
      <c r="O37" s="74"/>
      <c r="P37" s="74"/>
      <c r="Q37" s="74"/>
      <c r="R37" s="74"/>
      <c r="S37" s="74"/>
      <c r="T37" s="74"/>
      <c r="U37" s="29"/>
    </row>
    <row r="38" spans="2:22">
      <c r="B38" s="132"/>
      <c r="C38" s="92"/>
      <c r="D38" s="56" t="s">
        <v>115</v>
      </c>
      <c r="E38" s="57">
        <v>60</v>
      </c>
      <c r="F38" s="53" t="s">
        <v>151</v>
      </c>
      <c r="G38" s="54">
        <v>0.85</v>
      </c>
      <c r="H38" s="36" t="s">
        <v>117</v>
      </c>
      <c r="I38" s="22">
        <v>8369</v>
      </c>
      <c r="J38" s="22">
        <v>6250</v>
      </c>
      <c r="K38" s="23">
        <v>6454</v>
      </c>
      <c r="L38" s="23">
        <v>5756</v>
      </c>
      <c r="M38" s="24">
        <v>6867</v>
      </c>
      <c r="N38" s="23">
        <v>7253</v>
      </c>
      <c r="O38" s="23">
        <v>5793</v>
      </c>
      <c r="P38" s="23">
        <v>5291</v>
      </c>
      <c r="Q38" s="23">
        <v>5073</v>
      </c>
      <c r="R38" s="23">
        <v>8918</v>
      </c>
      <c r="S38" s="23">
        <v>8912</v>
      </c>
      <c r="T38" s="23">
        <v>7226</v>
      </c>
      <c r="U38" s="28">
        <f t="shared" si="1"/>
        <v>82162</v>
      </c>
      <c r="V38" s="2" t="s">
        <v>113</v>
      </c>
    </row>
    <row r="39" spans="2:22" ht="13.5" customHeight="1">
      <c r="B39" s="135"/>
      <c r="C39" s="93"/>
      <c r="D39" s="58" t="s">
        <v>152</v>
      </c>
      <c r="E39" s="97">
        <f>ROUNDDOWN(E37*E38*G38*12,2)</f>
        <v>0</v>
      </c>
      <c r="F39" s="98"/>
      <c r="G39" s="99"/>
      <c r="H39" s="37" t="s">
        <v>118</v>
      </c>
      <c r="I39" s="32">
        <f t="shared" ref="I39:T39" si="7">ROUNDDOWN(I37*I38,2)</f>
        <v>0</v>
      </c>
      <c r="J39" s="32">
        <f t="shared" si="7"/>
        <v>0</v>
      </c>
      <c r="K39" s="32">
        <f t="shared" si="7"/>
        <v>0</v>
      </c>
      <c r="L39" s="32">
        <f t="shared" si="7"/>
        <v>0</v>
      </c>
      <c r="M39" s="32">
        <f t="shared" si="7"/>
        <v>0</v>
      </c>
      <c r="N39" s="32">
        <f t="shared" si="7"/>
        <v>0</v>
      </c>
      <c r="O39" s="32">
        <f t="shared" si="7"/>
        <v>0</v>
      </c>
      <c r="P39" s="32">
        <f t="shared" si="7"/>
        <v>0</v>
      </c>
      <c r="Q39" s="32">
        <f t="shared" si="7"/>
        <v>0</v>
      </c>
      <c r="R39" s="32">
        <f t="shared" si="7"/>
        <v>0</v>
      </c>
      <c r="S39" s="32">
        <f t="shared" si="7"/>
        <v>0</v>
      </c>
      <c r="T39" s="32">
        <f t="shared" si="7"/>
        <v>0</v>
      </c>
      <c r="U39" s="33">
        <f t="shared" si="1"/>
        <v>0</v>
      </c>
      <c r="V39" s="21">
        <f>ROUNDDOWN(E39+U39,0)</f>
        <v>0</v>
      </c>
    </row>
    <row r="40" spans="2:22" s="2" customFormat="1" ht="13.5" customHeight="1">
      <c r="B40" s="131" t="s">
        <v>8</v>
      </c>
      <c r="C40" s="91" t="s">
        <v>147</v>
      </c>
      <c r="D40" s="55" t="s">
        <v>114</v>
      </c>
      <c r="E40" s="94"/>
      <c r="F40" s="95"/>
      <c r="G40" s="96"/>
      <c r="H40" s="35" t="s">
        <v>116</v>
      </c>
      <c r="I40" s="74"/>
      <c r="J40" s="74"/>
      <c r="K40" s="74"/>
      <c r="L40" s="74"/>
      <c r="M40" s="74"/>
      <c r="N40" s="74"/>
      <c r="O40" s="74"/>
      <c r="P40" s="74"/>
      <c r="Q40" s="74"/>
      <c r="R40" s="74"/>
      <c r="S40" s="74"/>
      <c r="T40" s="74"/>
      <c r="U40" s="29"/>
    </row>
    <row r="41" spans="2:22">
      <c r="B41" s="132"/>
      <c r="C41" s="92"/>
      <c r="D41" s="56" t="s">
        <v>115</v>
      </c>
      <c r="E41" s="57">
        <v>44</v>
      </c>
      <c r="F41" s="53" t="s">
        <v>151</v>
      </c>
      <c r="G41" s="54">
        <v>0.85</v>
      </c>
      <c r="H41" s="36" t="s">
        <v>117</v>
      </c>
      <c r="I41" s="22">
        <v>6311</v>
      </c>
      <c r="J41" s="22">
        <v>4896</v>
      </c>
      <c r="K41" s="23">
        <v>5096</v>
      </c>
      <c r="L41" s="23">
        <v>5238</v>
      </c>
      <c r="M41" s="24">
        <v>6332</v>
      </c>
      <c r="N41" s="23">
        <v>5696</v>
      </c>
      <c r="O41" s="23">
        <v>3956</v>
      </c>
      <c r="P41" s="23">
        <v>3996</v>
      </c>
      <c r="Q41" s="23">
        <v>3586</v>
      </c>
      <c r="R41" s="23">
        <v>7445</v>
      </c>
      <c r="S41" s="23">
        <v>6859</v>
      </c>
      <c r="T41" s="23">
        <v>7079</v>
      </c>
      <c r="U41" s="28">
        <f t="shared" si="1"/>
        <v>66490</v>
      </c>
      <c r="V41" s="2" t="s">
        <v>113</v>
      </c>
    </row>
    <row r="42" spans="2:22" ht="13.5" customHeight="1">
      <c r="B42" s="133"/>
      <c r="C42" s="93"/>
      <c r="D42" s="58" t="s">
        <v>152</v>
      </c>
      <c r="E42" s="97">
        <f>ROUNDDOWN(E40*E41*G41*12,2)</f>
        <v>0</v>
      </c>
      <c r="F42" s="98"/>
      <c r="G42" s="99"/>
      <c r="H42" s="37" t="s">
        <v>118</v>
      </c>
      <c r="I42" s="32">
        <f t="shared" ref="I42:T42" si="8">ROUNDDOWN(I40*I41,2)</f>
        <v>0</v>
      </c>
      <c r="J42" s="32">
        <f t="shared" si="8"/>
        <v>0</v>
      </c>
      <c r="K42" s="32">
        <f t="shared" si="8"/>
        <v>0</v>
      </c>
      <c r="L42" s="32">
        <f t="shared" si="8"/>
        <v>0</v>
      </c>
      <c r="M42" s="32">
        <f t="shared" si="8"/>
        <v>0</v>
      </c>
      <c r="N42" s="32">
        <f t="shared" si="8"/>
        <v>0</v>
      </c>
      <c r="O42" s="32">
        <f t="shared" si="8"/>
        <v>0</v>
      </c>
      <c r="P42" s="32">
        <f t="shared" si="8"/>
        <v>0</v>
      </c>
      <c r="Q42" s="32">
        <f t="shared" si="8"/>
        <v>0</v>
      </c>
      <c r="R42" s="32">
        <f t="shared" si="8"/>
        <v>0</v>
      </c>
      <c r="S42" s="32">
        <f t="shared" si="8"/>
        <v>0</v>
      </c>
      <c r="T42" s="32">
        <f t="shared" si="8"/>
        <v>0</v>
      </c>
      <c r="U42" s="33">
        <f t="shared" si="1"/>
        <v>0</v>
      </c>
      <c r="V42" s="21">
        <f>ROUNDDOWN(E42+U42,0)</f>
        <v>0</v>
      </c>
    </row>
    <row r="43" spans="2:22" s="2" customFormat="1" ht="13.5" customHeight="1">
      <c r="B43" s="134" t="s">
        <v>9</v>
      </c>
      <c r="C43" s="91" t="s">
        <v>147</v>
      </c>
      <c r="D43" s="55" t="s">
        <v>114</v>
      </c>
      <c r="E43" s="94"/>
      <c r="F43" s="95"/>
      <c r="G43" s="96"/>
      <c r="H43" s="35" t="s">
        <v>116</v>
      </c>
      <c r="I43" s="74"/>
      <c r="J43" s="74"/>
      <c r="K43" s="74"/>
      <c r="L43" s="74"/>
      <c r="M43" s="74"/>
      <c r="N43" s="74"/>
      <c r="O43" s="74"/>
      <c r="P43" s="74"/>
      <c r="Q43" s="74"/>
      <c r="R43" s="74"/>
      <c r="S43" s="74"/>
      <c r="T43" s="74"/>
      <c r="U43" s="29"/>
    </row>
    <row r="44" spans="2:22">
      <c r="B44" s="132"/>
      <c r="C44" s="92"/>
      <c r="D44" s="56" t="s">
        <v>115</v>
      </c>
      <c r="E44" s="57">
        <v>32</v>
      </c>
      <c r="F44" s="53" t="s">
        <v>151</v>
      </c>
      <c r="G44" s="54">
        <v>0.85</v>
      </c>
      <c r="H44" s="36" t="s">
        <v>117</v>
      </c>
      <c r="I44" s="22">
        <v>4696</v>
      </c>
      <c r="J44" s="22">
        <v>4942</v>
      </c>
      <c r="K44" s="23">
        <v>4798</v>
      </c>
      <c r="L44" s="23">
        <v>4058</v>
      </c>
      <c r="M44" s="24">
        <v>5502</v>
      </c>
      <c r="N44" s="23">
        <v>5035</v>
      </c>
      <c r="O44" s="23">
        <v>4009</v>
      </c>
      <c r="P44" s="23">
        <v>4025</v>
      </c>
      <c r="Q44" s="23">
        <v>4273</v>
      </c>
      <c r="R44" s="23">
        <v>7851</v>
      </c>
      <c r="S44" s="23">
        <v>5345</v>
      </c>
      <c r="T44" s="23">
        <v>2635</v>
      </c>
      <c r="U44" s="28">
        <f t="shared" si="1"/>
        <v>57169</v>
      </c>
      <c r="V44" s="2" t="s">
        <v>113</v>
      </c>
    </row>
    <row r="45" spans="2:22" ht="13.5" customHeight="1">
      <c r="B45" s="135"/>
      <c r="C45" s="93"/>
      <c r="D45" s="58" t="s">
        <v>152</v>
      </c>
      <c r="E45" s="97">
        <f>ROUNDDOWN(E43*E44*G44*12,2)</f>
        <v>0</v>
      </c>
      <c r="F45" s="98"/>
      <c r="G45" s="99"/>
      <c r="H45" s="37" t="s">
        <v>118</v>
      </c>
      <c r="I45" s="32">
        <f t="shared" ref="I45:T45" si="9">ROUNDDOWN(I43*I44,2)</f>
        <v>0</v>
      </c>
      <c r="J45" s="32">
        <f t="shared" si="9"/>
        <v>0</v>
      </c>
      <c r="K45" s="32">
        <f t="shared" si="9"/>
        <v>0</v>
      </c>
      <c r="L45" s="32">
        <f t="shared" si="9"/>
        <v>0</v>
      </c>
      <c r="M45" s="32">
        <f t="shared" si="9"/>
        <v>0</v>
      </c>
      <c r="N45" s="32">
        <f t="shared" si="9"/>
        <v>0</v>
      </c>
      <c r="O45" s="32">
        <f t="shared" si="9"/>
        <v>0</v>
      </c>
      <c r="P45" s="32">
        <f t="shared" si="9"/>
        <v>0</v>
      </c>
      <c r="Q45" s="32">
        <f t="shared" si="9"/>
        <v>0</v>
      </c>
      <c r="R45" s="32">
        <f t="shared" si="9"/>
        <v>0</v>
      </c>
      <c r="S45" s="32">
        <f t="shared" si="9"/>
        <v>0</v>
      </c>
      <c r="T45" s="32">
        <f t="shared" si="9"/>
        <v>0</v>
      </c>
      <c r="U45" s="33">
        <f t="shared" si="1"/>
        <v>0</v>
      </c>
      <c r="V45" s="21">
        <f>ROUNDDOWN(E45+U45,0)</f>
        <v>0</v>
      </c>
    </row>
    <row r="46" spans="2:22" s="2" customFormat="1" ht="13.5" customHeight="1">
      <c r="B46" s="131" t="s">
        <v>10</v>
      </c>
      <c r="C46" s="91" t="s">
        <v>147</v>
      </c>
      <c r="D46" s="55" t="s">
        <v>114</v>
      </c>
      <c r="E46" s="94"/>
      <c r="F46" s="95"/>
      <c r="G46" s="96"/>
      <c r="H46" s="35" t="s">
        <v>116</v>
      </c>
      <c r="I46" s="74"/>
      <c r="J46" s="74"/>
      <c r="K46" s="74"/>
      <c r="L46" s="74"/>
      <c r="M46" s="74"/>
      <c r="N46" s="74"/>
      <c r="O46" s="74"/>
      <c r="P46" s="74"/>
      <c r="Q46" s="74"/>
      <c r="R46" s="74"/>
      <c r="S46" s="74"/>
      <c r="T46" s="74"/>
      <c r="U46" s="29"/>
    </row>
    <row r="47" spans="2:22">
      <c r="B47" s="132"/>
      <c r="C47" s="92"/>
      <c r="D47" s="56" t="s">
        <v>115</v>
      </c>
      <c r="E47" s="57">
        <v>67</v>
      </c>
      <c r="F47" s="53" t="s">
        <v>151</v>
      </c>
      <c r="G47" s="54">
        <v>0.85</v>
      </c>
      <c r="H47" s="36" t="s">
        <v>117</v>
      </c>
      <c r="I47" s="22">
        <v>5702</v>
      </c>
      <c r="J47" s="22">
        <v>5773</v>
      </c>
      <c r="K47" s="23">
        <v>6459</v>
      </c>
      <c r="L47" s="23">
        <v>6890</v>
      </c>
      <c r="M47" s="24">
        <v>9712</v>
      </c>
      <c r="N47" s="23">
        <v>8238</v>
      </c>
      <c r="O47" s="23">
        <v>5452</v>
      </c>
      <c r="P47" s="23">
        <v>3844</v>
      </c>
      <c r="Q47" s="23">
        <v>4914</v>
      </c>
      <c r="R47" s="23">
        <v>8367</v>
      </c>
      <c r="S47" s="23">
        <v>8752</v>
      </c>
      <c r="T47" s="23">
        <v>5429</v>
      </c>
      <c r="U47" s="28">
        <f t="shared" si="1"/>
        <v>79532</v>
      </c>
      <c r="V47" s="2" t="s">
        <v>113</v>
      </c>
    </row>
    <row r="48" spans="2:22" ht="13.5" customHeight="1">
      <c r="B48" s="133"/>
      <c r="C48" s="93"/>
      <c r="D48" s="58" t="s">
        <v>152</v>
      </c>
      <c r="E48" s="97">
        <f>ROUNDDOWN(E46*E47*G47*12,2)</f>
        <v>0</v>
      </c>
      <c r="F48" s="98"/>
      <c r="G48" s="99"/>
      <c r="H48" s="37" t="s">
        <v>118</v>
      </c>
      <c r="I48" s="32">
        <f t="shared" ref="I48:T48" si="10">ROUNDDOWN(I46*I47,2)</f>
        <v>0</v>
      </c>
      <c r="J48" s="32">
        <f t="shared" si="10"/>
        <v>0</v>
      </c>
      <c r="K48" s="32">
        <f t="shared" si="10"/>
        <v>0</v>
      </c>
      <c r="L48" s="32">
        <f t="shared" si="10"/>
        <v>0</v>
      </c>
      <c r="M48" s="32">
        <f t="shared" si="10"/>
        <v>0</v>
      </c>
      <c r="N48" s="32">
        <f t="shared" si="10"/>
        <v>0</v>
      </c>
      <c r="O48" s="32">
        <f t="shared" si="10"/>
        <v>0</v>
      </c>
      <c r="P48" s="32">
        <f t="shared" si="10"/>
        <v>0</v>
      </c>
      <c r="Q48" s="32">
        <f t="shared" si="10"/>
        <v>0</v>
      </c>
      <c r="R48" s="32">
        <f t="shared" si="10"/>
        <v>0</v>
      </c>
      <c r="S48" s="32">
        <f t="shared" si="10"/>
        <v>0</v>
      </c>
      <c r="T48" s="32">
        <f t="shared" si="10"/>
        <v>0</v>
      </c>
      <c r="U48" s="33">
        <f t="shared" si="1"/>
        <v>0</v>
      </c>
      <c r="V48" s="21">
        <f>ROUNDDOWN(E48+U48,0)</f>
        <v>0</v>
      </c>
    </row>
    <row r="49" spans="2:22" s="2" customFormat="1" ht="13.5" customHeight="1">
      <c r="B49" s="134" t="s">
        <v>11</v>
      </c>
      <c r="C49" s="91" t="s">
        <v>147</v>
      </c>
      <c r="D49" s="55" t="s">
        <v>114</v>
      </c>
      <c r="E49" s="94"/>
      <c r="F49" s="95"/>
      <c r="G49" s="96"/>
      <c r="H49" s="35" t="s">
        <v>116</v>
      </c>
      <c r="I49" s="74"/>
      <c r="J49" s="74"/>
      <c r="K49" s="74"/>
      <c r="L49" s="74"/>
      <c r="M49" s="74"/>
      <c r="N49" s="74"/>
      <c r="O49" s="74"/>
      <c r="P49" s="74"/>
      <c r="Q49" s="74"/>
      <c r="R49" s="74"/>
      <c r="S49" s="74"/>
      <c r="T49" s="74"/>
      <c r="U49" s="29"/>
    </row>
    <row r="50" spans="2:22">
      <c r="B50" s="132"/>
      <c r="C50" s="92"/>
      <c r="D50" s="56" t="s">
        <v>115</v>
      </c>
      <c r="E50" s="57">
        <v>27</v>
      </c>
      <c r="F50" s="53" t="s">
        <v>151</v>
      </c>
      <c r="G50" s="54">
        <v>0.85</v>
      </c>
      <c r="H50" s="36" t="s">
        <v>117</v>
      </c>
      <c r="I50" s="22">
        <v>5845</v>
      </c>
      <c r="J50" s="22">
        <v>5151</v>
      </c>
      <c r="K50" s="23">
        <v>4868</v>
      </c>
      <c r="L50" s="23">
        <v>4982</v>
      </c>
      <c r="M50" s="24">
        <v>5908</v>
      </c>
      <c r="N50" s="23">
        <v>5464</v>
      </c>
      <c r="O50" s="23">
        <v>4335</v>
      </c>
      <c r="P50" s="23">
        <v>3714</v>
      </c>
      <c r="Q50" s="23">
        <v>3868</v>
      </c>
      <c r="R50" s="23">
        <v>5501</v>
      </c>
      <c r="S50" s="23">
        <v>4425</v>
      </c>
      <c r="T50" s="23">
        <v>2919</v>
      </c>
      <c r="U50" s="28">
        <f t="shared" si="1"/>
        <v>56980</v>
      </c>
      <c r="V50" s="2" t="s">
        <v>113</v>
      </c>
    </row>
    <row r="51" spans="2:22" ht="13.5" customHeight="1">
      <c r="B51" s="135"/>
      <c r="C51" s="93"/>
      <c r="D51" s="58" t="s">
        <v>152</v>
      </c>
      <c r="E51" s="97">
        <f>ROUNDDOWN(E49*E50*G50*12,2)</f>
        <v>0</v>
      </c>
      <c r="F51" s="98"/>
      <c r="G51" s="99"/>
      <c r="H51" s="37" t="s">
        <v>118</v>
      </c>
      <c r="I51" s="32">
        <f t="shared" ref="I51:T51" si="11">ROUNDDOWN(I49*I50,2)</f>
        <v>0</v>
      </c>
      <c r="J51" s="32">
        <f t="shared" si="11"/>
        <v>0</v>
      </c>
      <c r="K51" s="32">
        <f t="shared" si="11"/>
        <v>0</v>
      </c>
      <c r="L51" s="32">
        <f t="shared" si="11"/>
        <v>0</v>
      </c>
      <c r="M51" s="32">
        <f t="shared" si="11"/>
        <v>0</v>
      </c>
      <c r="N51" s="32">
        <f t="shared" si="11"/>
        <v>0</v>
      </c>
      <c r="O51" s="32">
        <f t="shared" si="11"/>
        <v>0</v>
      </c>
      <c r="P51" s="32">
        <f t="shared" si="11"/>
        <v>0</v>
      </c>
      <c r="Q51" s="32">
        <f t="shared" si="11"/>
        <v>0</v>
      </c>
      <c r="R51" s="32">
        <f t="shared" si="11"/>
        <v>0</v>
      </c>
      <c r="S51" s="32">
        <f t="shared" si="11"/>
        <v>0</v>
      </c>
      <c r="T51" s="32">
        <f t="shared" si="11"/>
        <v>0</v>
      </c>
      <c r="U51" s="33">
        <f t="shared" si="1"/>
        <v>0</v>
      </c>
      <c r="V51" s="21">
        <f>ROUNDDOWN(E51+U51,0)</f>
        <v>0</v>
      </c>
    </row>
    <row r="52" spans="2:22" s="2" customFormat="1" ht="13.5" customHeight="1">
      <c r="B52" s="131" t="s">
        <v>12</v>
      </c>
      <c r="C52" s="91" t="s">
        <v>147</v>
      </c>
      <c r="D52" s="55" t="s">
        <v>114</v>
      </c>
      <c r="E52" s="94"/>
      <c r="F52" s="95"/>
      <c r="G52" s="96"/>
      <c r="H52" s="35" t="s">
        <v>116</v>
      </c>
      <c r="I52" s="74"/>
      <c r="J52" s="74"/>
      <c r="K52" s="74"/>
      <c r="L52" s="74"/>
      <c r="M52" s="74"/>
      <c r="N52" s="74"/>
      <c r="O52" s="74"/>
      <c r="P52" s="74"/>
      <c r="Q52" s="74"/>
      <c r="R52" s="74"/>
      <c r="S52" s="74"/>
      <c r="T52" s="74"/>
      <c r="U52" s="29"/>
    </row>
    <row r="53" spans="2:22">
      <c r="B53" s="132"/>
      <c r="C53" s="92"/>
      <c r="D53" s="56" t="s">
        <v>115</v>
      </c>
      <c r="E53" s="57">
        <v>37</v>
      </c>
      <c r="F53" s="53" t="s">
        <v>151</v>
      </c>
      <c r="G53" s="54">
        <v>0.85</v>
      </c>
      <c r="H53" s="36" t="s">
        <v>117</v>
      </c>
      <c r="I53" s="22">
        <v>4773</v>
      </c>
      <c r="J53" s="22">
        <v>5498</v>
      </c>
      <c r="K53" s="23">
        <v>5023</v>
      </c>
      <c r="L53" s="23">
        <v>4858</v>
      </c>
      <c r="M53" s="24">
        <v>5178</v>
      </c>
      <c r="N53" s="23">
        <v>4911</v>
      </c>
      <c r="O53" s="23">
        <v>4890</v>
      </c>
      <c r="P53" s="23">
        <v>4506</v>
      </c>
      <c r="Q53" s="23">
        <v>4905</v>
      </c>
      <c r="R53" s="23">
        <v>6451</v>
      </c>
      <c r="S53" s="23">
        <v>5057</v>
      </c>
      <c r="T53" s="23">
        <v>4077</v>
      </c>
      <c r="U53" s="28">
        <f t="shared" si="1"/>
        <v>60127</v>
      </c>
      <c r="V53" s="2" t="s">
        <v>113</v>
      </c>
    </row>
    <row r="54" spans="2:22" ht="13.5" customHeight="1">
      <c r="B54" s="133"/>
      <c r="C54" s="93"/>
      <c r="D54" s="58" t="s">
        <v>152</v>
      </c>
      <c r="E54" s="97">
        <f>ROUNDDOWN(E52*E53*G53*12,2)</f>
        <v>0</v>
      </c>
      <c r="F54" s="98"/>
      <c r="G54" s="99"/>
      <c r="H54" s="37" t="s">
        <v>118</v>
      </c>
      <c r="I54" s="32">
        <f t="shared" ref="I54:T54" si="12">ROUNDDOWN(I52*I53,2)</f>
        <v>0</v>
      </c>
      <c r="J54" s="32">
        <f t="shared" si="12"/>
        <v>0</v>
      </c>
      <c r="K54" s="32">
        <f t="shared" si="12"/>
        <v>0</v>
      </c>
      <c r="L54" s="32">
        <f t="shared" si="12"/>
        <v>0</v>
      </c>
      <c r="M54" s="32">
        <f t="shared" si="12"/>
        <v>0</v>
      </c>
      <c r="N54" s="32">
        <f t="shared" si="12"/>
        <v>0</v>
      </c>
      <c r="O54" s="32">
        <f t="shared" si="12"/>
        <v>0</v>
      </c>
      <c r="P54" s="32">
        <f t="shared" si="12"/>
        <v>0</v>
      </c>
      <c r="Q54" s="32">
        <f t="shared" si="12"/>
        <v>0</v>
      </c>
      <c r="R54" s="32">
        <f t="shared" si="12"/>
        <v>0</v>
      </c>
      <c r="S54" s="32">
        <f t="shared" si="12"/>
        <v>0</v>
      </c>
      <c r="T54" s="32">
        <f t="shared" si="12"/>
        <v>0</v>
      </c>
      <c r="U54" s="33">
        <f t="shared" si="1"/>
        <v>0</v>
      </c>
      <c r="V54" s="21">
        <f>ROUNDDOWN(E54+U54,0)</f>
        <v>0</v>
      </c>
    </row>
    <row r="55" spans="2:22" s="2" customFormat="1" ht="13.5" customHeight="1">
      <c r="B55" s="134" t="s">
        <v>13</v>
      </c>
      <c r="C55" s="91" t="s">
        <v>138</v>
      </c>
      <c r="D55" s="55" t="s">
        <v>131</v>
      </c>
      <c r="E55" s="94"/>
      <c r="F55" s="95"/>
      <c r="G55" s="96"/>
      <c r="H55" s="35" t="s">
        <v>116</v>
      </c>
      <c r="I55" s="74"/>
      <c r="J55" s="74"/>
      <c r="K55" s="74"/>
      <c r="L55" s="74"/>
      <c r="M55" s="74"/>
      <c r="N55" s="74"/>
      <c r="O55" s="74"/>
      <c r="P55" s="74"/>
      <c r="Q55" s="74"/>
      <c r="R55" s="74"/>
      <c r="S55" s="74"/>
      <c r="T55" s="74"/>
      <c r="U55" s="29"/>
    </row>
    <row r="56" spans="2:22">
      <c r="B56" s="132"/>
      <c r="C56" s="92"/>
      <c r="D56" s="56" t="s">
        <v>130</v>
      </c>
      <c r="E56" s="59">
        <v>20</v>
      </c>
      <c r="F56" s="53" t="s">
        <v>151</v>
      </c>
      <c r="G56" s="54" t="s">
        <v>100</v>
      </c>
      <c r="H56" s="36" t="s">
        <v>117</v>
      </c>
      <c r="I56" s="22">
        <v>1786</v>
      </c>
      <c r="J56" s="22">
        <v>1908</v>
      </c>
      <c r="K56" s="25">
        <v>2062</v>
      </c>
      <c r="L56" s="23">
        <v>1871</v>
      </c>
      <c r="M56" s="24">
        <v>2007</v>
      </c>
      <c r="N56" s="23">
        <v>2069</v>
      </c>
      <c r="O56" s="23">
        <v>1932</v>
      </c>
      <c r="P56" s="23">
        <v>2107</v>
      </c>
      <c r="Q56" s="23">
        <v>1927</v>
      </c>
      <c r="R56" s="23">
        <v>2042</v>
      </c>
      <c r="S56" s="23">
        <v>1900</v>
      </c>
      <c r="T56" s="23">
        <v>1684</v>
      </c>
      <c r="U56" s="28">
        <f t="shared" si="1"/>
        <v>23295</v>
      </c>
      <c r="V56" s="2" t="s">
        <v>113</v>
      </c>
    </row>
    <row r="57" spans="2:22" ht="13.5" customHeight="1">
      <c r="B57" s="132"/>
      <c r="C57" s="93"/>
      <c r="D57" s="58" t="s">
        <v>119</v>
      </c>
      <c r="E57" s="97">
        <f>ROUNDDOWN(E55*E56*12,2)</f>
        <v>0</v>
      </c>
      <c r="F57" s="98"/>
      <c r="G57" s="99"/>
      <c r="H57" s="37" t="s">
        <v>118</v>
      </c>
      <c r="I57" s="32">
        <f t="shared" ref="I57:T57" si="13">ROUNDDOWN(I55*I56,2)</f>
        <v>0</v>
      </c>
      <c r="J57" s="32">
        <f t="shared" si="13"/>
        <v>0</v>
      </c>
      <c r="K57" s="32">
        <f t="shared" si="13"/>
        <v>0</v>
      </c>
      <c r="L57" s="32">
        <f t="shared" si="13"/>
        <v>0</v>
      </c>
      <c r="M57" s="32">
        <f t="shared" si="13"/>
        <v>0</v>
      </c>
      <c r="N57" s="32">
        <f t="shared" si="13"/>
        <v>0</v>
      </c>
      <c r="O57" s="32">
        <f t="shared" si="13"/>
        <v>0</v>
      </c>
      <c r="P57" s="32">
        <f t="shared" si="13"/>
        <v>0</v>
      </c>
      <c r="Q57" s="32">
        <f t="shared" si="13"/>
        <v>0</v>
      </c>
      <c r="R57" s="32">
        <f t="shared" si="13"/>
        <v>0</v>
      </c>
      <c r="S57" s="32">
        <f t="shared" si="13"/>
        <v>0</v>
      </c>
      <c r="T57" s="32">
        <f t="shared" si="13"/>
        <v>0</v>
      </c>
      <c r="U57" s="33">
        <f t="shared" si="1"/>
        <v>0</v>
      </c>
      <c r="V57" s="21">
        <f>ROUNDDOWN(E57+U57,0)</f>
        <v>0</v>
      </c>
    </row>
    <row r="58" spans="2:22" s="2" customFormat="1" ht="13.5" customHeight="1">
      <c r="B58" s="132"/>
      <c r="C58" s="91" t="s">
        <v>136</v>
      </c>
      <c r="D58" s="55" t="s">
        <v>114</v>
      </c>
      <c r="E58" s="94"/>
      <c r="F58" s="95"/>
      <c r="G58" s="96"/>
      <c r="H58" s="35" t="s">
        <v>116</v>
      </c>
      <c r="I58" s="74"/>
      <c r="J58" s="74"/>
      <c r="K58" s="74"/>
      <c r="L58" s="74"/>
      <c r="M58" s="74"/>
      <c r="N58" s="74"/>
      <c r="O58" s="74"/>
      <c r="P58" s="74"/>
      <c r="Q58" s="74"/>
      <c r="R58" s="74"/>
      <c r="S58" s="74"/>
      <c r="T58" s="74"/>
      <c r="U58" s="29"/>
    </row>
    <row r="59" spans="2:22">
      <c r="B59" s="132"/>
      <c r="C59" s="92"/>
      <c r="D59" s="56" t="s">
        <v>115</v>
      </c>
      <c r="E59" s="57">
        <v>20</v>
      </c>
      <c r="F59" s="53" t="s">
        <v>151</v>
      </c>
      <c r="G59" s="54">
        <v>0.95</v>
      </c>
      <c r="H59" s="36" t="s">
        <v>117</v>
      </c>
      <c r="I59" s="22">
        <v>598</v>
      </c>
      <c r="J59" s="22">
        <v>573</v>
      </c>
      <c r="K59" s="25">
        <v>534</v>
      </c>
      <c r="L59" s="23">
        <v>558</v>
      </c>
      <c r="M59" s="24">
        <v>513</v>
      </c>
      <c r="N59" s="23">
        <v>572</v>
      </c>
      <c r="O59" s="23">
        <v>557</v>
      </c>
      <c r="P59" s="23">
        <v>522</v>
      </c>
      <c r="Q59" s="23">
        <v>479</v>
      </c>
      <c r="R59" s="23">
        <v>2050</v>
      </c>
      <c r="S59" s="23">
        <v>2772</v>
      </c>
      <c r="T59" s="23">
        <v>2477</v>
      </c>
      <c r="U59" s="28">
        <f t="shared" si="1"/>
        <v>12205</v>
      </c>
      <c r="V59" s="2" t="s">
        <v>113</v>
      </c>
    </row>
    <row r="60" spans="2:22" ht="13.5" customHeight="1">
      <c r="B60" s="132"/>
      <c r="C60" s="93"/>
      <c r="D60" s="58" t="s">
        <v>152</v>
      </c>
      <c r="E60" s="97">
        <f>ROUNDDOWN(E58*E59*G59*12,2)</f>
        <v>0</v>
      </c>
      <c r="F60" s="98"/>
      <c r="G60" s="99"/>
      <c r="H60" s="37" t="s">
        <v>118</v>
      </c>
      <c r="I60" s="32">
        <f t="shared" ref="I60:T60" si="14">ROUNDDOWN(I58*I59,2)</f>
        <v>0</v>
      </c>
      <c r="J60" s="32">
        <f t="shared" si="14"/>
        <v>0</v>
      </c>
      <c r="K60" s="32">
        <f t="shared" si="14"/>
        <v>0</v>
      </c>
      <c r="L60" s="32">
        <f t="shared" si="14"/>
        <v>0</v>
      </c>
      <c r="M60" s="32">
        <f t="shared" si="14"/>
        <v>0</v>
      </c>
      <c r="N60" s="32">
        <f t="shared" si="14"/>
        <v>0</v>
      </c>
      <c r="O60" s="32">
        <f t="shared" si="14"/>
        <v>0</v>
      </c>
      <c r="P60" s="32">
        <f t="shared" si="14"/>
        <v>0</v>
      </c>
      <c r="Q60" s="32">
        <f t="shared" si="14"/>
        <v>0</v>
      </c>
      <c r="R60" s="32">
        <f t="shared" si="14"/>
        <v>0</v>
      </c>
      <c r="S60" s="32">
        <f t="shared" si="14"/>
        <v>0</v>
      </c>
      <c r="T60" s="32">
        <f t="shared" si="14"/>
        <v>0</v>
      </c>
      <c r="U60" s="33">
        <f t="shared" si="1"/>
        <v>0</v>
      </c>
      <c r="V60" s="21">
        <f>ROUNDDOWN(E60+U60,0)</f>
        <v>0</v>
      </c>
    </row>
    <row r="61" spans="2:22" s="2" customFormat="1" ht="13.5" customHeight="1">
      <c r="B61" s="132"/>
      <c r="C61" s="91" t="s">
        <v>138</v>
      </c>
      <c r="D61" s="55" t="s">
        <v>131</v>
      </c>
      <c r="E61" s="94"/>
      <c r="F61" s="95"/>
      <c r="G61" s="96"/>
      <c r="H61" s="35" t="s">
        <v>116</v>
      </c>
      <c r="I61" s="74"/>
      <c r="J61" s="74"/>
      <c r="K61" s="74"/>
      <c r="L61" s="74"/>
      <c r="M61" s="74"/>
      <c r="N61" s="74"/>
      <c r="O61" s="74"/>
      <c r="P61" s="74"/>
      <c r="Q61" s="74"/>
      <c r="R61" s="74"/>
      <c r="S61" s="74"/>
      <c r="T61" s="74"/>
      <c r="U61" s="29"/>
    </row>
    <row r="62" spans="2:22">
      <c r="B62" s="132"/>
      <c r="C62" s="92"/>
      <c r="D62" s="56" t="s">
        <v>130</v>
      </c>
      <c r="E62" s="59">
        <v>13</v>
      </c>
      <c r="F62" s="53" t="s">
        <v>151</v>
      </c>
      <c r="G62" s="54" t="s">
        <v>100</v>
      </c>
      <c r="H62" s="36" t="s">
        <v>117</v>
      </c>
      <c r="I62" s="22">
        <v>846</v>
      </c>
      <c r="J62" s="22">
        <v>1108</v>
      </c>
      <c r="K62" s="25">
        <v>593</v>
      </c>
      <c r="L62" s="23">
        <v>506</v>
      </c>
      <c r="M62" s="24">
        <v>669</v>
      </c>
      <c r="N62" s="23">
        <v>579</v>
      </c>
      <c r="O62" s="23">
        <v>232</v>
      </c>
      <c r="P62" s="23">
        <v>545</v>
      </c>
      <c r="Q62" s="23">
        <v>361</v>
      </c>
      <c r="R62" s="23">
        <v>548</v>
      </c>
      <c r="S62" s="23">
        <v>317</v>
      </c>
      <c r="T62" s="23">
        <v>529</v>
      </c>
      <c r="U62" s="28">
        <f t="shared" si="1"/>
        <v>6833</v>
      </c>
      <c r="V62" s="2" t="s">
        <v>113</v>
      </c>
    </row>
    <row r="63" spans="2:22" ht="13.5" customHeight="1">
      <c r="B63" s="135"/>
      <c r="C63" s="93"/>
      <c r="D63" s="58" t="s">
        <v>119</v>
      </c>
      <c r="E63" s="97">
        <f>ROUNDDOWN(E61*E62*12,2)</f>
        <v>0</v>
      </c>
      <c r="F63" s="98"/>
      <c r="G63" s="99"/>
      <c r="H63" s="37" t="s">
        <v>118</v>
      </c>
      <c r="I63" s="32">
        <f t="shared" ref="I63:T63" si="15">ROUNDDOWN(I61*I62,2)</f>
        <v>0</v>
      </c>
      <c r="J63" s="32">
        <f t="shared" si="15"/>
        <v>0</v>
      </c>
      <c r="K63" s="32">
        <f t="shared" si="15"/>
        <v>0</v>
      </c>
      <c r="L63" s="32">
        <f t="shared" si="15"/>
        <v>0</v>
      </c>
      <c r="M63" s="32">
        <f t="shared" si="15"/>
        <v>0</v>
      </c>
      <c r="N63" s="32">
        <f t="shared" si="15"/>
        <v>0</v>
      </c>
      <c r="O63" s="32">
        <f t="shared" si="15"/>
        <v>0</v>
      </c>
      <c r="P63" s="32">
        <f t="shared" si="15"/>
        <v>0</v>
      </c>
      <c r="Q63" s="32">
        <f t="shared" si="15"/>
        <v>0</v>
      </c>
      <c r="R63" s="32">
        <f t="shared" si="15"/>
        <v>0</v>
      </c>
      <c r="S63" s="32">
        <f t="shared" si="15"/>
        <v>0</v>
      </c>
      <c r="T63" s="32">
        <f t="shared" si="15"/>
        <v>0</v>
      </c>
      <c r="U63" s="33">
        <f t="shared" si="1"/>
        <v>0</v>
      </c>
      <c r="V63" s="21">
        <f>ROUNDDOWN(E63+U63,0)</f>
        <v>0</v>
      </c>
    </row>
    <row r="64" spans="2:22" s="2" customFormat="1" ht="13.5" customHeight="1">
      <c r="B64" s="131" t="s">
        <v>14</v>
      </c>
      <c r="C64" s="91" t="s">
        <v>147</v>
      </c>
      <c r="D64" s="55" t="s">
        <v>114</v>
      </c>
      <c r="E64" s="94"/>
      <c r="F64" s="95"/>
      <c r="G64" s="96"/>
      <c r="H64" s="35" t="s">
        <v>116</v>
      </c>
      <c r="I64" s="74"/>
      <c r="J64" s="74"/>
      <c r="K64" s="74"/>
      <c r="L64" s="74"/>
      <c r="M64" s="74"/>
      <c r="N64" s="74"/>
      <c r="O64" s="74"/>
      <c r="P64" s="74"/>
      <c r="Q64" s="74"/>
      <c r="R64" s="74"/>
      <c r="S64" s="74"/>
      <c r="T64" s="74"/>
      <c r="U64" s="29"/>
    </row>
    <row r="65" spans="2:22">
      <c r="B65" s="132"/>
      <c r="C65" s="92"/>
      <c r="D65" s="56" t="s">
        <v>115</v>
      </c>
      <c r="E65" s="57">
        <v>53</v>
      </c>
      <c r="F65" s="53" t="s">
        <v>151</v>
      </c>
      <c r="G65" s="54">
        <v>0.85</v>
      </c>
      <c r="H65" s="36" t="s">
        <v>117</v>
      </c>
      <c r="I65" s="22">
        <v>7811</v>
      </c>
      <c r="J65" s="22">
        <v>7084</v>
      </c>
      <c r="K65" s="25">
        <v>6401</v>
      </c>
      <c r="L65" s="23">
        <v>5746</v>
      </c>
      <c r="M65" s="24">
        <v>6987</v>
      </c>
      <c r="N65" s="23">
        <v>6790</v>
      </c>
      <c r="O65" s="23">
        <v>5139</v>
      </c>
      <c r="P65" s="23">
        <v>5168</v>
      </c>
      <c r="Q65" s="23">
        <v>6212</v>
      </c>
      <c r="R65" s="23">
        <v>10283</v>
      </c>
      <c r="S65" s="23">
        <v>10929</v>
      </c>
      <c r="T65" s="23">
        <v>9295</v>
      </c>
      <c r="U65" s="28">
        <f t="shared" si="1"/>
        <v>87845</v>
      </c>
      <c r="V65" s="2" t="s">
        <v>113</v>
      </c>
    </row>
    <row r="66" spans="2:22" ht="13.5" customHeight="1">
      <c r="B66" s="133"/>
      <c r="C66" s="93"/>
      <c r="D66" s="58" t="s">
        <v>152</v>
      </c>
      <c r="E66" s="97">
        <f>ROUNDDOWN(E64*E65*G65*12,2)</f>
        <v>0</v>
      </c>
      <c r="F66" s="98"/>
      <c r="G66" s="99"/>
      <c r="H66" s="37" t="s">
        <v>118</v>
      </c>
      <c r="I66" s="32">
        <f t="shared" ref="I66:T66" si="16">ROUNDDOWN(I64*I65,2)</f>
        <v>0</v>
      </c>
      <c r="J66" s="32">
        <f t="shared" si="16"/>
        <v>0</v>
      </c>
      <c r="K66" s="32">
        <f t="shared" si="16"/>
        <v>0</v>
      </c>
      <c r="L66" s="32">
        <f t="shared" si="16"/>
        <v>0</v>
      </c>
      <c r="M66" s="32">
        <f t="shared" si="16"/>
        <v>0</v>
      </c>
      <c r="N66" s="32">
        <f t="shared" si="16"/>
        <v>0</v>
      </c>
      <c r="O66" s="32">
        <f t="shared" si="16"/>
        <v>0</v>
      </c>
      <c r="P66" s="32">
        <f t="shared" si="16"/>
        <v>0</v>
      </c>
      <c r="Q66" s="32">
        <f t="shared" si="16"/>
        <v>0</v>
      </c>
      <c r="R66" s="32">
        <f t="shared" si="16"/>
        <v>0</v>
      </c>
      <c r="S66" s="32">
        <f t="shared" si="16"/>
        <v>0</v>
      </c>
      <c r="T66" s="32">
        <f t="shared" si="16"/>
        <v>0</v>
      </c>
      <c r="U66" s="33">
        <f t="shared" si="1"/>
        <v>0</v>
      </c>
      <c r="V66" s="21">
        <f>ROUNDDOWN(E66+U66,0)</f>
        <v>0</v>
      </c>
    </row>
    <row r="67" spans="2:22" s="2" customFormat="1" ht="13.5" customHeight="1">
      <c r="B67" s="134" t="s">
        <v>121</v>
      </c>
      <c r="C67" s="91" t="s">
        <v>137</v>
      </c>
      <c r="D67" s="55" t="s">
        <v>132</v>
      </c>
      <c r="E67" s="94"/>
      <c r="F67" s="95"/>
      <c r="G67" s="96"/>
      <c r="H67" s="35" t="s">
        <v>116</v>
      </c>
      <c r="I67" s="74"/>
      <c r="J67" s="74"/>
      <c r="K67" s="74"/>
      <c r="L67" s="74"/>
      <c r="M67" s="74"/>
      <c r="N67" s="74"/>
      <c r="O67" s="74"/>
      <c r="P67" s="74"/>
      <c r="Q67" s="74"/>
      <c r="R67" s="74"/>
      <c r="S67" s="74"/>
      <c r="T67" s="74"/>
      <c r="U67" s="29"/>
    </row>
    <row r="68" spans="2:22">
      <c r="B68" s="132"/>
      <c r="C68" s="92"/>
      <c r="D68" s="56" t="s">
        <v>133</v>
      </c>
      <c r="E68" s="60">
        <v>60</v>
      </c>
      <c r="F68" s="53" t="s">
        <v>151</v>
      </c>
      <c r="G68" s="54" t="s">
        <v>100</v>
      </c>
      <c r="H68" s="36" t="s">
        <v>117</v>
      </c>
      <c r="I68" s="22">
        <v>482</v>
      </c>
      <c r="J68" s="22">
        <v>509</v>
      </c>
      <c r="K68" s="23">
        <v>477</v>
      </c>
      <c r="L68" s="23">
        <v>461</v>
      </c>
      <c r="M68" s="26">
        <v>463</v>
      </c>
      <c r="N68" s="23">
        <v>483</v>
      </c>
      <c r="O68" s="23">
        <v>417</v>
      </c>
      <c r="P68" s="23">
        <v>416</v>
      </c>
      <c r="Q68" s="23">
        <v>406</v>
      </c>
      <c r="R68" s="23">
        <v>392</v>
      </c>
      <c r="S68" s="23">
        <v>342</v>
      </c>
      <c r="T68" s="23">
        <v>329</v>
      </c>
      <c r="U68" s="28">
        <f t="shared" si="1"/>
        <v>5177</v>
      </c>
      <c r="V68" s="2" t="s">
        <v>113</v>
      </c>
    </row>
    <row r="69" spans="2:22" ht="13.5" customHeight="1">
      <c r="B69" s="135"/>
      <c r="C69" s="93"/>
      <c r="D69" s="58" t="s">
        <v>153</v>
      </c>
      <c r="E69" s="97">
        <f>ROUNDDOWN(E67*12,2)</f>
        <v>0</v>
      </c>
      <c r="F69" s="98"/>
      <c r="G69" s="99"/>
      <c r="H69" s="37" t="s">
        <v>118</v>
      </c>
      <c r="I69" s="32">
        <f t="shared" ref="I69:T69" si="17">ROUNDDOWN(I67*I68,2)</f>
        <v>0</v>
      </c>
      <c r="J69" s="32">
        <f t="shared" si="17"/>
        <v>0</v>
      </c>
      <c r="K69" s="32">
        <f t="shared" si="17"/>
        <v>0</v>
      </c>
      <c r="L69" s="32">
        <f t="shared" si="17"/>
        <v>0</v>
      </c>
      <c r="M69" s="32">
        <f t="shared" si="17"/>
        <v>0</v>
      </c>
      <c r="N69" s="32">
        <f t="shared" si="17"/>
        <v>0</v>
      </c>
      <c r="O69" s="32">
        <f t="shared" si="17"/>
        <v>0</v>
      </c>
      <c r="P69" s="32">
        <f t="shared" si="17"/>
        <v>0</v>
      </c>
      <c r="Q69" s="32">
        <f t="shared" si="17"/>
        <v>0</v>
      </c>
      <c r="R69" s="32">
        <f t="shared" si="17"/>
        <v>0</v>
      </c>
      <c r="S69" s="32">
        <f t="shared" si="17"/>
        <v>0</v>
      </c>
      <c r="T69" s="32">
        <f t="shared" si="17"/>
        <v>0</v>
      </c>
      <c r="U69" s="33">
        <f t="shared" si="1"/>
        <v>0</v>
      </c>
      <c r="V69" s="21">
        <f>ROUNDDOWN(E69+U69,0)</f>
        <v>0</v>
      </c>
    </row>
    <row r="70" spans="2:22" s="2" customFormat="1" ht="13.5" customHeight="1">
      <c r="B70" s="131" t="s">
        <v>15</v>
      </c>
      <c r="C70" s="91" t="s">
        <v>147</v>
      </c>
      <c r="D70" s="55" t="s">
        <v>114</v>
      </c>
      <c r="E70" s="94"/>
      <c r="F70" s="95"/>
      <c r="G70" s="96"/>
      <c r="H70" s="35" t="s">
        <v>116</v>
      </c>
      <c r="I70" s="74"/>
      <c r="J70" s="74"/>
      <c r="K70" s="74"/>
      <c r="L70" s="74"/>
      <c r="M70" s="74"/>
      <c r="N70" s="74"/>
      <c r="O70" s="74"/>
      <c r="P70" s="74"/>
      <c r="Q70" s="74"/>
      <c r="R70" s="74"/>
      <c r="S70" s="74"/>
      <c r="T70" s="74"/>
      <c r="U70" s="29"/>
    </row>
    <row r="71" spans="2:22">
      <c r="B71" s="132"/>
      <c r="C71" s="92"/>
      <c r="D71" s="56" t="s">
        <v>115</v>
      </c>
      <c r="E71" s="57">
        <v>36</v>
      </c>
      <c r="F71" s="53" t="s">
        <v>151</v>
      </c>
      <c r="G71" s="54">
        <v>0.85</v>
      </c>
      <c r="H71" s="36" t="s">
        <v>117</v>
      </c>
      <c r="I71" s="22">
        <v>4795</v>
      </c>
      <c r="J71" s="22">
        <v>4886</v>
      </c>
      <c r="K71" s="23">
        <v>5660</v>
      </c>
      <c r="L71" s="23">
        <v>4450</v>
      </c>
      <c r="M71" s="24">
        <v>6147</v>
      </c>
      <c r="N71" s="23">
        <v>4794</v>
      </c>
      <c r="O71" s="23">
        <v>4105</v>
      </c>
      <c r="P71" s="23">
        <v>4537</v>
      </c>
      <c r="Q71" s="23">
        <v>10179</v>
      </c>
      <c r="R71" s="23">
        <v>9820</v>
      </c>
      <c r="S71" s="23">
        <v>3216</v>
      </c>
      <c r="T71" s="23">
        <v>5205</v>
      </c>
      <c r="U71" s="28">
        <f t="shared" si="1"/>
        <v>67794</v>
      </c>
      <c r="V71" s="2" t="s">
        <v>113</v>
      </c>
    </row>
    <row r="72" spans="2:22" ht="13.5" customHeight="1">
      <c r="B72" s="133"/>
      <c r="C72" s="93"/>
      <c r="D72" s="58" t="s">
        <v>152</v>
      </c>
      <c r="E72" s="97">
        <f>ROUNDDOWN(E70*E71*G71*12,2)</f>
        <v>0</v>
      </c>
      <c r="F72" s="98"/>
      <c r="G72" s="99"/>
      <c r="H72" s="37" t="s">
        <v>118</v>
      </c>
      <c r="I72" s="32">
        <f t="shared" ref="I72:T72" si="18">ROUNDDOWN(I70*I71,2)</f>
        <v>0</v>
      </c>
      <c r="J72" s="32">
        <f t="shared" si="18"/>
        <v>0</v>
      </c>
      <c r="K72" s="32">
        <f t="shared" si="18"/>
        <v>0</v>
      </c>
      <c r="L72" s="32">
        <f t="shared" si="18"/>
        <v>0</v>
      </c>
      <c r="M72" s="32">
        <f t="shared" si="18"/>
        <v>0</v>
      </c>
      <c r="N72" s="32">
        <f t="shared" si="18"/>
        <v>0</v>
      </c>
      <c r="O72" s="32">
        <f t="shared" si="18"/>
        <v>0</v>
      </c>
      <c r="P72" s="32">
        <f t="shared" si="18"/>
        <v>0</v>
      </c>
      <c r="Q72" s="32">
        <f t="shared" si="18"/>
        <v>0</v>
      </c>
      <c r="R72" s="32">
        <f t="shared" si="18"/>
        <v>0</v>
      </c>
      <c r="S72" s="32">
        <f t="shared" si="18"/>
        <v>0</v>
      </c>
      <c r="T72" s="32">
        <f t="shared" si="18"/>
        <v>0</v>
      </c>
      <c r="U72" s="33">
        <f t="shared" si="1"/>
        <v>0</v>
      </c>
      <c r="V72" s="21">
        <f>ROUNDDOWN(E72+U72,0)</f>
        <v>0</v>
      </c>
    </row>
    <row r="73" spans="2:22" s="2" customFormat="1" ht="13.5" customHeight="1">
      <c r="B73" s="134" t="s">
        <v>16</v>
      </c>
      <c r="C73" s="91" t="s">
        <v>147</v>
      </c>
      <c r="D73" s="55" t="s">
        <v>114</v>
      </c>
      <c r="E73" s="94"/>
      <c r="F73" s="95"/>
      <c r="G73" s="96"/>
      <c r="H73" s="35" t="s">
        <v>116</v>
      </c>
      <c r="I73" s="74"/>
      <c r="J73" s="74"/>
      <c r="K73" s="74"/>
      <c r="L73" s="74"/>
      <c r="M73" s="74"/>
      <c r="N73" s="74"/>
      <c r="O73" s="74"/>
      <c r="P73" s="74"/>
      <c r="Q73" s="74"/>
      <c r="R73" s="74"/>
      <c r="S73" s="74"/>
      <c r="T73" s="74"/>
      <c r="U73" s="29"/>
    </row>
    <row r="74" spans="2:22">
      <c r="B74" s="132"/>
      <c r="C74" s="92"/>
      <c r="D74" s="56" t="s">
        <v>115</v>
      </c>
      <c r="E74" s="57">
        <v>45</v>
      </c>
      <c r="F74" s="53" t="s">
        <v>151</v>
      </c>
      <c r="G74" s="54">
        <v>0.85</v>
      </c>
      <c r="H74" s="36" t="s">
        <v>117</v>
      </c>
      <c r="I74" s="22">
        <v>4977</v>
      </c>
      <c r="J74" s="22">
        <v>5236</v>
      </c>
      <c r="K74" s="23">
        <v>5967</v>
      </c>
      <c r="L74" s="23">
        <v>4599</v>
      </c>
      <c r="M74" s="24">
        <v>7023</v>
      </c>
      <c r="N74" s="23">
        <v>5638</v>
      </c>
      <c r="O74" s="23">
        <v>4120</v>
      </c>
      <c r="P74" s="23">
        <v>4359</v>
      </c>
      <c r="Q74" s="23">
        <v>6898</v>
      </c>
      <c r="R74" s="23">
        <v>7642</v>
      </c>
      <c r="S74" s="23">
        <v>3847</v>
      </c>
      <c r="T74" s="23">
        <v>5730</v>
      </c>
      <c r="U74" s="28">
        <f t="shared" si="1"/>
        <v>66036</v>
      </c>
      <c r="V74" s="2" t="s">
        <v>113</v>
      </c>
    </row>
    <row r="75" spans="2:22" ht="13.5" customHeight="1">
      <c r="B75" s="135"/>
      <c r="C75" s="93"/>
      <c r="D75" s="58" t="s">
        <v>152</v>
      </c>
      <c r="E75" s="97">
        <f>ROUNDDOWN(E73*E74*G74*12,2)</f>
        <v>0</v>
      </c>
      <c r="F75" s="98"/>
      <c r="G75" s="99"/>
      <c r="H75" s="37" t="s">
        <v>118</v>
      </c>
      <c r="I75" s="32">
        <f t="shared" ref="I75:T75" si="19">ROUNDDOWN(I73*I74,2)</f>
        <v>0</v>
      </c>
      <c r="J75" s="32">
        <f t="shared" si="19"/>
        <v>0</v>
      </c>
      <c r="K75" s="32">
        <f t="shared" si="19"/>
        <v>0</v>
      </c>
      <c r="L75" s="32">
        <f t="shared" si="19"/>
        <v>0</v>
      </c>
      <c r="M75" s="32">
        <f t="shared" si="19"/>
        <v>0</v>
      </c>
      <c r="N75" s="32">
        <f t="shared" si="19"/>
        <v>0</v>
      </c>
      <c r="O75" s="32">
        <f t="shared" si="19"/>
        <v>0</v>
      </c>
      <c r="P75" s="32">
        <f t="shared" si="19"/>
        <v>0</v>
      </c>
      <c r="Q75" s="32">
        <f t="shared" si="19"/>
        <v>0</v>
      </c>
      <c r="R75" s="32">
        <f t="shared" si="19"/>
        <v>0</v>
      </c>
      <c r="S75" s="32">
        <f t="shared" si="19"/>
        <v>0</v>
      </c>
      <c r="T75" s="32">
        <f t="shared" si="19"/>
        <v>0</v>
      </c>
      <c r="U75" s="33">
        <f t="shared" si="1"/>
        <v>0</v>
      </c>
      <c r="V75" s="21">
        <f>ROUNDDOWN(E75+U75,0)</f>
        <v>0</v>
      </c>
    </row>
    <row r="76" spans="2:22" s="2" customFormat="1" ht="13.5" customHeight="1">
      <c r="B76" s="131" t="s">
        <v>17</v>
      </c>
      <c r="C76" s="91" t="s">
        <v>147</v>
      </c>
      <c r="D76" s="55" t="s">
        <v>114</v>
      </c>
      <c r="E76" s="94"/>
      <c r="F76" s="95"/>
      <c r="G76" s="96"/>
      <c r="H76" s="35" t="s">
        <v>116</v>
      </c>
      <c r="I76" s="74"/>
      <c r="J76" s="74"/>
      <c r="K76" s="74"/>
      <c r="L76" s="74"/>
      <c r="M76" s="74"/>
      <c r="N76" s="74"/>
      <c r="O76" s="74"/>
      <c r="P76" s="74"/>
      <c r="Q76" s="74"/>
      <c r="R76" s="74"/>
      <c r="S76" s="74"/>
      <c r="T76" s="74"/>
      <c r="U76" s="29"/>
    </row>
    <row r="77" spans="2:22">
      <c r="B77" s="132"/>
      <c r="C77" s="92"/>
      <c r="D77" s="56" t="s">
        <v>115</v>
      </c>
      <c r="E77" s="57">
        <v>33</v>
      </c>
      <c r="F77" s="53" t="s">
        <v>151</v>
      </c>
      <c r="G77" s="54">
        <v>0.85</v>
      </c>
      <c r="H77" s="36" t="s">
        <v>117</v>
      </c>
      <c r="I77" s="22">
        <v>4856</v>
      </c>
      <c r="J77" s="22">
        <v>5172</v>
      </c>
      <c r="K77" s="23">
        <v>5339</v>
      </c>
      <c r="L77" s="23">
        <v>4360</v>
      </c>
      <c r="M77" s="24">
        <v>6415</v>
      </c>
      <c r="N77" s="23">
        <v>5377</v>
      </c>
      <c r="O77" s="23">
        <v>4167</v>
      </c>
      <c r="P77" s="23">
        <v>4042</v>
      </c>
      <c r="Q77" s="23">
        <v>6067</v>
      </c>
      <c r="R77" s="23">
        <v>7057</v>
      </c>
      <c r="S77" s="23">
        <v>3170</v>
      </c>
      <c r="T77" s="23">
        <v>4610</v>
      </c>
      <c r="U77" s="28">
        <f t="shared" si="1"/>
        <v>60632</v>
      </c>
      <c r="V77" s="2" t="s">
        <v>113</v>
      </c>
    </row>
    <row r="78" spans="2:22" ht="13.5" customHeight="1">
      <c r="B78" s="133"/>
      <c r="C78" s="93"/>
      <c r="D78" s="58" t="s">
        <v>152</v>
      </c>
      <c r="E78" s="97">
        <f>ROUNDDOWN(E76*E77*G77*12,2)</f>
        <v>0</v>
      </c>
      <c r="F78" s="98"/>
      <c r="G78" s="99"/>
      <c r="H78" s="37" t="s">
        <v>118</v>
      </c>
      <c r="I78" s="32">
        <f t="shared" ref="I78:T78" si="20">ROUNDDOWN(I76*I77,2)</f>
        <v>0</v>
      </c>
      <c r="J78" s="32">
        <f t="shared" si="20"/>
        <v>0</v>
      </c>
      <c r="K78" s="32">
        <f t="shared" si="20"/>
        <v>0</v>
      </c>
      <c r="L78" s="32">
        <f t="shared" si="20"/>
        <v>0</v>
      </c>
      <c r="M78" s="32">
        <f t="shared" si="20"/>
        <v>0</v>
      </c>
      <c r="N78" s="32">
        <f t="shared" si="20"/>
        <v>0</v>
      </c>
      <c r="O78" s="32">
        <f t="shared" si="20"/>
        <v>0</v>
      </c>
      <c r="P78" s="32">
        <f t="shared" si="20"/>
        <v>0</v>
      </c>
      <c r="Q78" s="32">
        <f t="shared" si="20"/>
        <v>0</v>
      </c>
      <c r="R78" s="32">
        <f t="shared" si="20"/>
        <v>0</v>
      </c>
      <c r="S78" s="32">
        <f t="shared" si="20"/>
        <v>0</v>
      </c>
      <c r="T78" s="32">
        <f t="shared" si="20"/>
        <v>0</v>
      </c>
      <c r="U78" s="33">
        <f t="shared" si="1"/>
        <v>0</v>
      </c>
      <c r="V78" s="21">
        <f>ROUNDDOWN(E78+U78,0)</f>
        <v>0</v>
      </c>
    </row>
    <row r="79" spans="2:22" s="2" customFormat="1" ht="13.5" customHeight="1">
      <c r="B79" s="121" t="s">
        <v>18</v>
      </c>
      <c r="C79" s="91" t="s">
        <v>138</v>
      </c>
      <c r="D79" s="55" t="s">
        <v>131</v>
      </c>
      <c r="E79" s="94"/>
      <c r="F79" s="95"/>
      <c r="G79" s="96"/>
      <c r="H79" s="35" t="s">
        <v>116</v>
      </c>
      <c r="I79" s="74"/>
      <c r="J79" s="74"/>
      <c r="K79" s="74"/>
      <c r="L79" s="74"/>
      <c r="M79" s="74"/>
      <c r="N79" s="74"/>
      <c r="O79" s="74"/>
      <c r="P79" s="74"/>
      <c r="Q79" s="74"/>
      <c r="R79" s="74"/>
      <c r="S79" s="74"/>
      <c r="T79" s="74"/>
      <c r="U79" s="29"/>
    </row>
    <row r="80" spans="2:22">
      <c r="B80" s="108"/>
      <c r="C80" s="92"/>
      <c r="D80" s="56" t="s">
        <v>130</v>
      </c>
      <c r="E80" s="59">
        <v>25</v>
      </c>
      <c r="F80" s="53" t="s">
        <v>151</v>
      </c>
      <c r="G80" s="54" t="s">
        <v>100</v>
      </c>
      <c r="H80" s="36" t="s">
        <v>117</v>
      </c>
      <c r="I80" s="22">
        <v>1554</v>
      </c>
      <c r="J80" s="22">
        <v>1739</v>
      </c>
      <c r="K80" s="23">
        <v>1518</v>
      </c>
      <c r="L80" s="23">
        <v>1371</v>
      </c>
      <c r="M80" s="24">
        <v>1689</v>
      </c>
      <c r="N80" s="23">
        <v>1769</v>
      </c>
      <c r="O80" s="23">
        <v>1349</v>
      </c>
      <c r="P80" s="23">
        <v>1303</v>
      </c>
      <c r="Q80" s="23">
        <v>1370</v>
      </c>
      <c r="R80" s="23">
        <v>1495</v>
      </c>
      <c r="S80" s="23">
        <v>632</v>
      </c>
      <c r="T80" s="23">
        <v>1417</v>
      </c>
      <c r="U80" s="28">
        <f t="shared" si="1"/>
        <v>17206</v>
      </c>
      <c r="V80" s="2" t="s">
        <v>113</v>
      </c>
    </row>
    <row r="81" spans="2:22" ht="13.5" customHeight="1">
      <c r="B81" s="108"/>
      <c r="C81" s="93"/>
      <c r="D81" s="58" t="s">
        <v>119</v>
      </c>
      <c r="E81" s="97">
        <f>ROUNDDOWN(E79*E80*12,2)</f>
        <v>0</v>
      </c>
      <c r="F81" s="98"/>
      <c r="G81" s="99"/>
      <c r="H81" s="37" t="s">
        <v>118</v>
      </c>
      <c r="I81" s="32">
        <f t="shared" ref="I81:T81" si="21">ROUNDDOWN(I79*I80,2)</f>
        <v>0</v>
      </c>
      <c r="J81" s="32">
        <f t="shared" si="21"/>
        <v>0</v>
      </c>
      <c r="K81" s="32">
        <f t="shared" si="21"/>
        <v>0</v>
      </c>
      <c r="L81" s="32">
        <f t="shared" si="21"/>
        <v>0</v>
      </c>
      <c r="M81" s="32">
        <f t="shared" si="21"/>
        <v>0</v>
      </c>
      <c r="N81" s="32">
        <f t="shared" si="21"/>
        <v>0</v>
      </c>
      <c r="O81" s="32">
        <f t="shared" si="21"/>
        <v>0</v>
      </c>
      <c r="P81" s="32">
        <f t="shared" si="21"/>
        <v>0</v>
      </c>
      <c r="Q81" s="32">
        <f t="shared" si="21"/>
        <v>0</v>
      </c>
      <c r="R81" s="32">
        <f t="shared" si="21"/>
        <v>0</v>
      </c>
      <c r="S81" s="32">
        <f t="shared" si="21"/>
        <v>0</v>
      </c>
      <c r="T81" s="32">
        <f t="shared" si="21"/>
        <v>0</v>
      </c>
      <c r="U81" s="33">
        <f t="shared" si="1"/>
        <v>0</v>
      </c>
      <c r="V81" s="21">
        <f>ROUNDDOWN(E81+U81,0)</f>
        <v>0</v>
      </c>
    </row>
    <row r="82" spans="2:22" s="2" customFormat="1" ht="13.5" customHeight="1">
      <c r="B82" s="108"/>
      <c r="C82" s="91" t="s">
        <v>136</v>
      </c>
      <c r="D82" s="55" t="s">
        <v>114</v>
      </c>
      <c r="E82" s="94"/>
      <c r="F82" s="95"/>
      <c r="G82" s="96"/>
      <c r="H82" s="35" t="s">
        <v>116</v>
      </c>
      <c r="I82" s="74"/>
      <c r="J82" s="74"/>
      <c r="K82" s="74"/>
      <c r="L82" s="74"/>
      <c r="M82" s="74"/>
      <c r="N82" s="74"/>
      <c r="O82" s="74"/>
      <c r="P82" s="74"/>
      <c r="Q82" s="74"/>
      <c r="R82" s="74"/>
      <c r="S82" s="74"/>
      <c r="T82" s="74"/>
      <c r="U82" s="29"/>
    </row>
    <row r="83" spans="2:22">
      <c r="B83" s="108"/>
      <c r="C83" s="92"/>
      <c r="D83" s="56" t="s">
        <v>115</v>
      </c>
      <c r="E83" s="57">
        <v>12</v>
      </c>
      <c r="F83" s="53" t="s">
        <v>151</v>
      </c>
      <c r="G83" s="54">
        <v>0.95</v>
      </c>
      <c r="H83" s="36" t="s">
        <v>117</v>
      </c>
      <c r="I83" s="22">
        <v>128</v>
      </c>
      <c r="J83" s="22">
        <v>119</v>
      </c>
      <c r="K83" s="23">
        <v>115</v>
      </c>
      <c r="L83" s="23">
        <v>149</v>
      </c>
      <c r="M83" s="24">
        <v>152</v>
      </c>
      <c r="N83" s="23">
        <v>107</v>
      </c>
      <c r="O83" s="23">
        <v>60</v>
      </c>
      <c r="P83" s="23">
        <v>99</v>
      </c>
      <c r="Q83" s="23">
        <v>72</v>
      </c>
      <c r="R83" s="23">
        <v>72</v>
      </c>
      <c r="S83" s="23">
        <v>36</v>
      </c>
      <c r="T83" s="23">
        <v>79</v>
      </c>
      <c r="U83" s="28">
        <f t="shared" si="1"/>
        <v>1188</v>
      </c>
      <c r="V83" s="2" t="s">
        <v>113</v>
      </c>
    </row>
    <row r="84" spans="2:22" ht="13.5" customHeight="1">
      <c r="B84" s="108"/>
      <c r="C84" s="93"/>
      <c r="D84" s="58" t="s">
        <v>152</v>
      </c>
      <c r="E84" s="97">
        <f>ROUNDDOWN(E82*E83*G83*12,2)</f>
        <v>0</v>
      </c>
      <c r="F84" s="98"/>
      <c r="G84" s="99"/>
      <c r="H84" s="37" t="s">
        <v>118</v>
      </c>
      <c r="I84" s="32">
        <f t="shared" ref="I84:T84" si="22">ROUNDDOWN(I82*I83,2)</f>
        <v>0</v>
      </c>
      <c r="J84" s="32">
        <f t="shared" si="22"/>
        <v>0</v>
      </c>
      <c r="K84" s="32">
        <f t="shared" si="22"/>
        <v>0</v>
      </c>
      <c r="L84" s="32">
        <f t="shared" si="22"/>
        <v>0</v>
      </c>
      <c r="M84" s="32">
        <f t="shared" si="22"/>
        <v>0</v>
      </c>
      <c r="N84" s="32">
        <f t="shared" si="22"/>
        <v>0</v>
      </c>
      <c r="O84" s="32">
        <f t="shared" si="22"/>
        <v>0</v>
      </c>
      <c r="P84" s="32">
        <f t="shared" si="22"/>
        <v>0</v>
      </c>
      <c r="Q84" s="32">
        <f t="shared" si="22"/>
        <v>0</v>
      </c>
      <c r="R84" s="32">
        <f t="shared" si="22"/>
        <v>0</v>
      </c>
      <c r="S84" s="32">
        <f t="shared" si="22"/>
        <v>0</v>
      </c>
      <c r="T84" s="32">
        <f t="shared" si="22"/>
        <v>0</v>
      </c>
      <c r="U84" s="33">
        <f t="shared" si="1"/>
        <v>0</v>
      </c>
      <c r="V84" s="21">
        <f>ROUNDDOWN(E84+U84,0)</f>
        <v>0</v>
      </c>
    </row>
    <row r="85" spans="2:22" s="2" customFormat="1" ht="13.5" customHeight="1">
      <c r="B85" s="108"/>
      <c r="C85" s="91" t="s">
        <v>136</v>
      </c>
      <c r="D85" s="55" t="s">
        <v>114</v>
      </c>
      <c r="E85" s="94"/>
      <c r="F85" s="95"/>
      <c r="G85" s="96"/>
      <c r="H85" s="35" t="s">
        <v>116</v>
      </c>
      <c r="I85" s="74"/>
      <c r="J85" s="74"/>
      <c r="K85" s="74"/>
      <c r="L85" s="74"/>
      <c r="M85" s="74"/>
      <c r="N85" s="74"/>
      <c r="O85" s="74"/>
      <c r="P85" s="74"/>
      <c r="Q85" s="74"/>
      <c r="R85" s="74"/>
      <c r="S85" s="74"/>
      <c r="T85" s="74"/>
      <c r="U85" s="29"/>
    </row>
    <row r="86" spans="2:22">
      <c r="B86" s="108"/>
      <c r="C86" s="92"/>
      <c r="D86" s="56" t="s">
        <v>115</v>
      </c>
      <c r="E86" s="57">
        <v>5</v>
      </c>
      <c r="F86" s="53" t="s">
        <v>151</v>
      </c>
      <c r="G86" s="54">
        <v>0.95</v>
      </c>
      <c r="H86" s="36" t="s">
        <v>117</v>
      </c>
      <c r="I86" s="22">
        <v>0</v>
      </c>
      <c r="J86" s="22">
        <v>0</v>
      </c>
      <c r="K86" s="23">
        <v>0</v>
      </c>
      <c r="L86" s="23">
        <v>0</v>
      </c>
      <c r="M86" s="24">
        <v>0</v>
      </c>
      <c r="N86" s="23">
        <v>0</v>
      </c>
      <c r="O86" s="23">
        <v>0</v>
      </c>
      <c r="P86" s="23">
        <v>136</v>
      </c>
      <c r="Q86" s="23">
        <v>2001</v>
      </c>
      <c r="R86" s="23">
        <v>1644</v>
      </c>
      <c r="S86" s="23">
        <v>38</v>
      </c>
      <c r="T86" s="23">
        <v>0</v>
      </c>
      <c r="U86" s="28">
        <f t="shared" ref="U86:U147" si="23">SUM(I86:T86)</f>
        <v>3819</v>
      </c>
      <c r="V86" s="2" t="s">
        <v>113</v>
      </c>
    </row>
    <row r="87" spans="2:22" ht="13.5" customHeight="1">
      <c r="B87" s="136"/>
      <c r="C87" s="93"/>
      <c r="D87" s="58" t="s">
        <v>152</v>
      </c>
      <c r="E87" s="97">
        <f>ROUNDDOWN(E85*E86*G86*12,2)</f>
        <v>0</v>
      </c>
      <c r="F87" s="98"/>
      <c r="G87" s="99"/>
      <c r="H87" s="37" t="s">
        <v>118</v>
      </c>
      <c r="I87" s="32">
        <f t="shared" ref="I87:T87" si="24">ROUNDDOWN(I85*I86,2)</f>
        <v>0</v>
      </c>
      <c r="J87" s="32">
        <f t="shared" si="24"/>
        <v>0</v>
      </c>
      <c r="K87" s="32">
        <f t="shared" si="24"/>
        <v>0</v>
      </c>
      <c r="L87" s="32">
        <f t="shared" si="24"/>
        <v>0</v>
      </c>
      <c r="M87" s="32">
        <f t="shared" si="24"/>
        <v>0</v>
      </c>
      <c r="N87" s="32">
        <f t="shared" si="24"/>
        <v>0</v>
      </c>
      <c r="O87" s="32">
        <f t="shared" si="24"/>
        <v>0</v>
      </c>
      <c r="P87" s="32">
        <f t="shared" si="24"/>
        <v>0</v>
      </c>
      <c r="Q87" s="32">
        <f t="shared" si="24"/>
        <v>0</v>
      </c>
      <c r="R87" s="32">
        <f t="shared" si="24"/>
        <v>0</v>
      </c>
      <c r="S87" s="32">
        <f t="shared" si="24"/>
        <v>0</v>
      </c>
      <c r="T87" s="32">
        <f t="shared" si="24"/>
        <v>0</v>
      </c>
      <c r="U87" s="33">
        <f t="shared" si="23"/>
        <v>0</v>
      </c>
      <c r="V87" s="21">
        <f>ROUNDDOWN(E87+U87,0)</f>
        <v>0</v>
      </c>
    </row>
    <row r="88" spans="2:22" s="2" customFormat="1" ht="13.5" customHeight="1">
      <c r="B88" s="131" t="s">
        <v>19</v>
      </c>
      <c r="C88" s="91" t="s">
        <v>138</v>
      </c>
      <c r="D88" s="55" t="s">
        <v>131</v>
      </c>
      <c r="E88" s="94"/>
      <c r="F88" s="95"/>
      <c r="G88" s="96"/>
      <c r="H88" s="35" t="s">
        <v>116</v>
      </c>
      <c r="I88" s="74"/>
      <c r="J88" s="74"/>
      <c r="K88" s="74"/>
      <c r="L88" s="74"/>
      <c r="M88" s="74"/>
      <c r="N88" s="74"/>
      <c r="O88" s="74"/>
      <c r="P88" s="74"/>
      <c r="Q88" s="74"/>
      <c r="R88" s="74"/>
      <c r="S88" s="74"/>
      <c r="T88" s="74"/>
      <c r="U88" s="29"/>
    </row>
    <row r="89" spans="2:22">
      <c r="B89" s="132"/>
      <c r="C89" s="92"/>
      <c r="D89" s="56" t="s">
        <v>130</v>
      </c>
      <c r="E89" s="59">
        <v>21</v>
      </c>
      <c r="F89" s="53" t="s">
        <v>151</v>
      </c>
      <c r="G89" s="54" t="s">
        <v>100</v>
      </c>
      <c r="H89" s="36" t="s">
        <v>117</v>
      </c>
      <c r="I89" s="22">
        <v>1839</v>
      </c>
      <c r="J89" s="22">
        <v>1768</v>
      </c>
      <c r="K89" s="23">
        <v>1991</v>
      </c>
      <c r="L89" s="23">
        <v>2590</v>
      </c>
      <c r="M89" s="24">
        <v>2645</v>
      </c>
      <c r="N89" s="23">
        <v>2563</v>
      </c>
      <c r="O89" s="23">
        <v>1269</v>
      </c>
      <c r="P89" s="23">
        <v>1236</v>
      </c>
      <c r="Q89" s="23">
        <v>1330</v>
      </c>
      <c r="R89" s="23">
        <v>1316</v>
      </c>
      <c r="S89" s="23">
        <v>833</v>
      </c>
      <c r="T89" s="23">
        <v>1369</v>
      </c>
      <c r="U89" s="28">
        <f t="shared" si="23"/>
        <v>20749</v>
      </c>
      <c r="V89" s="2" t="s">
        <v>113</v>
      </c>
    </row>
    <row r="90" spans="2:22" ht="13.5" customHeight="1">
      <c r="B90" s="132"/>
      <c r="C90" s="93"/>
      <c r="D90" s="58" t="s">
        <v>119</v>
      </c>
      <c r="E90" s="97">
        <f>ROUNDDOWN(E88*E89*12,2)</f>
        <v>0</v>
      </c>
      <c r="F90" s="98"/>
      <c r="G90" s="99"/>
      <c r="H90" s="37" t="s">
        <v>118</v>
      </c>
      <c r="I90" s="32">
        <f t="shared" ref="I90:T90" si="25">ROUNDDOWN(I88*I89,2)</f>
        <v>0</v>
      </c>
      <c r="J90" s="32">
        <f t="shared" si="25"/>
        <v>0</v>
      </c>
      <c r="K90" s="32">
        <f t="shared" si="25"/>
        <v>0</v>
      </c>
      <c r="L90" s="32">
        <f t="shared" si="25"/>
        <v>0</v>
      </c>
      <c r="M90" s="32">
        <f t="shared" si="25"/>
        <v>0</v>
      </c>
      <c r="N90" s="32">
        <f t="shared" si="25"/>
        <v>0</v>
      </c>
      <c r="O90" s="32">
        <f t="shared" si="25"/>
        <v>0</v>
      </c>
      <c r="P90" s="32">
        <f t="shared" si="25"/>
        <v>0</v>
      </c>
      <c r="Q90" s="32">
        <f t="shared" si="25"/>
        <v>0</v>
      </c>
      <c r="R90" s="32">
        <f t="shared" si="25"/>
        <v>0</v>
      </c>
      <c r="S90" s="32">
        <f t="shared" si="25"/>
        <v>0</v>
      </c>
      <c r="T90" s="32">
        <f t="shared" si="25"/>
        <v>0</v>
      </c>
      <c r="U90" s="33">
        <f t="shared" si="23"/>
        <v>0</v>
      </c>
      <c r="V90" s="21">
        <f>ROUNDDOWN(E90+U90,0)</f>
        <v>0</v>
      </c>
    </row>
    <row r="91" spans="2:22" s="2" customFormat="1" ht="13.5" customHeight="1">
      <c r="B91" s="132"/>
      <c r="C91" s="91" t="s">
        <v>136</v>
      </c>
      <c r="D91" s="55" t="s">
        <v>114</v>
      </c>
      <c r="E91" s="94"/>
      <c r="F91" s="95"/>
      <c r="G91" s="96"/>
      <c r="H91" s="35" t="s">
        <v>116</v>
      </c>
      <c r="I91" s="74"/>
      <c r="J91" s="74"/>
      <c r="K91" s="74"/>
      <c r="L91" s="74"/>
      <c r="M91" s="74"/>
      <c r="N91" s="74"/>
      <c r="O91" s="74"/>
      <c r="P91" s="74"/>
      <c r="Q91" s="74"/>
      <c r="R91" s="74"/>
      <c r="S91" s="74"/>
      <c r="T91" s="74"/>
      <c r="U91" s="29"/>
    </row>
    <row r="92" spans="2:22">
      <c r="B92" s="132"/>
      <c r="C92" s="92"/>
      <c r="D92" s="56" t="s">
        <v>115</v>
      </c>
      <c r="E92" s="57">
        <v>6</v>
      </c>
      <c r="F92" s="53" t="s">
        <v>151</v>
      </c>
      <c r="G92" s="54">
        <v>0.95</v>
      </c>
      <c r="H92" s="36" t="s">
        <v>117</v>
      </c>
      <c r="I92" s="22">
        <v>76</v>
      </c>
      <c r="J92" s="22">
        <v>165</v>
      </c>
      <c r="K92" s="23">
        <v>178</v>
      </c>
      <c r="L92" s="23">
        <v>140</v>
      </c>
      <c r="M92" s="24">
        <v>213</v>
      </c>
      <c r="N92" s="23">
        <v>182</v>
      </c>
      <c r="O92" s="23">
        <v>122</v>
      </c>
      <c r="P92" s="23">
        <v>116</v>
      </c>
      <c r="Q92" s="23">
        <v>81</v>
      </c>
      <c r="R92" s="23">
        <v>104</v>
      </c>
      <c r="S92" s="23">
        <v>115</v>
      </c>
      <c r="T92" s="23">
        <v>93</v>
      </c>
      <c r="U92" s="28">
        <f t="shared" si="23"/>
        <v>1585</v>
      </c>
      <c r="V92" s="2" t="s">
        <v>113</v>
      </c>
    </row>
    <row r="93" spans="2:22" ht="13.5" customHeight="1">
      <c r="B93" s="132"/>
      <c r="C93" s="93"/>
      <c r="D93" s="58" t="s">
        <v>152</v>
      </c>
      <c r="E93" s="97">
        <f>ROUNDDOWN(E91*E92*G92*12,2)</f>
        <v>0</v>
      </c>
      <c r="F93" s="98"/>
      <c r="G93" s="99"/>
      <c r="H93" s="37" t="s">
        <v>118</v>
      </c>
      <c r="I93" s="32">
        <f t="shared" ref="I93:T93" si="26">ROUNDDOWN(I91*I92,2)</f>
        <v>0</v>
      </c>
      <c r="J93" s="32">
        <f t="shared" si="26"/>
        <v>0</v>
      </c>
      <c r="K93" s="32">
        <f t="shared" si="26"/>
        <v>0</v>
      </c>
      <c r="L93" s="32">
        <f t="shared" si="26"/>
        <v>0</v>
      </c>
      <c r="M93" s="32">
        <f t="shared" si="26"/>
        <v>0</v>
      </c>
      <c r="N93" s="32">
        <f t="shared" si="26"/>
        <v>0</v>
      </c>
      <c r="O93" s="32">
        <f t="shared" si="26"/>
        <v>0</v>
      </c>
      <c r="P93" s="32">
        <f t="shared" si="26"/>
        <v>0</v>
      </c>
      <c r="Q93" s="32">
        <f t="shared" si="26"/>
        <v>0</v>
      </c>
      <c r="R93" s="32">
        <f t="shared" si="26"/>
        <v>0</v>
      </c>
      <c r="S93" s="32">
        <f t="shared" si="26"/>
        <v>0</v>
      </c>
      <c r="T93" s="32">
        <f t="shared" si="26"/>
        <v>0</v>
      </c>
      <c r="U93" s="33">
        <f t="shared" si="23"/>
        <v>0</v>
      </c>
      <c r="V93" s="21">
        <f>ROUNDDOWN(E93+U93,0)</f>
        <v>0</v>
      </c>
    </row>
    <row r="94" spans="2:22" s="2" customFormat="1" ht="13.5" customHeight="1">
      <c r="B94" s="132"/>
      <c r="C94" s="91" t="s">
        <v>136</v>
      </c>
      <c r="D94" s="55" t="s">
        <v>114</v>
      </c>
      <c r="E94" s="94"/>
      <c r="F94" s="95"/>
      <c r="G94" s="96"/>
      <c r="H94" s="35" t="s">
        <v>116</v>
      </c>
      <c r="I94" s="74"/>
      <c r="J94" s="74"/>
      <c r="K94" s="74"/>
      <c r="L94" s="74"/>
      <c r="M94" s="74"/>
      <c r="N94" s="74"/>
      <c r="O94" s="74"/>
      <c r="P94" s="74"/>
      <c r="Q94" s="74"/>
      <c r="R94" s="74"/>
      <c r="S94" s="74"/>
      <c r="T94" s="74"/>
      <c r="U94" s="29"/>
    </row>
    <row r="95" spans="2:22">
      <c r="B95" s="132"/>
      <c r="C95" s="92"/>
      <c r="D95" s="56" t="s">
        <v>115</v>
      </c>
      <c r="E95" s="57">
        <v>5</v>
      </c>
      <c r="F95" s="53" t="s">
        <v>151</v>
      </c>
      <c r="G95" s="54">
        <v>0.95</v>
      </c>
      <c r="H95" s="36" t="s">
        <v>117</v>
      </c>
      <c r="I95" s="22">
        <v>0</v>
      </c>
      <c r="J95" s="22">
        <v>0</v>
      </c>
      <c r="K95" s="23">
        <v>0</v>
      </c>
      <c r="L95" s="23">
        <v>0</v>
      </c>
      <c r="M95" s="24">
        <v>0</v>
      </c>
      <c r="N95" s="23">
        <v>0</v>
      </c>
      <c r="O95" s="23">
        <v>0</v>
      </c>
      <c r="P95" s="23">
        <v>0</v>
      </c>
      <c r="Q95" s="23">
        <v>1130</v>
      </c>
      <c r="R95" s="23">
        <v>2101</v>
      </c>
      <c r="S95" s="23">
        <v>70</v>
      </c>
      <c r="T95" s="23">
        <v>0</v>
      </c>
      <c r="U95" s="28">
        <f t="shared" si="23"/>
        <v>3301</v>
      </c>
      <c r="V95" s="2" t="s">
        <v>113</v>
      </c>
    </row>
    <row r="96" spans="2:22" ht="13.5" customHeight="1">
      <c r="B96" s="133"/>
      <c r="C96" s="93"/>
      <c r="D96" s="58" t="s">
        <v>152</v>
      </c>
      <c r="E96" s="97">
        <f>ROUNDDOWN(E94*E95*G95*12,2)</f>
        <v>0</v>
      </c>
      <c r="F96" s="98"/>
      <c r="G96" s="99"/>
      <c r="H96" s="37" t="s">
        <v>118</v>
      </c>
      <c r="I96" s="32">
        <f t="shared" ref="I96:T96" si="27">ROUNDDOWN(I94*I95,2)</f>
        <v>0</v>
      </c>
      <c r="J96" s="32">
        <f t="shared" si="27"/>
        <v>0</v>
      </c>
      <c r="K96" s="32">
        <f t="shared" si="27"/>
        <v>0</v>
      </c>
      <c r="L96" s="32">
        <f t="shared" si="27"/>
        <v>0</v>
      </c>
      <c r="M96" s="32">
        <f t="shared" si="27"/>
        <v>0</v>
      </c>
      <c r="N96" s="32">
        <f t="shared" si="27"/>
        <v>0</v>
      </c>
      <c r="O96" s="32">
        <f t="shared" si="27"/>
        <v>0</v>
      </c>
      <c r="P96" s="32">
        <f t="shared" si="27"/>
        <v>0</v>
      </c>
      <c r="Q96" s="32">
        <f t="shared" si="27"/>
        <v>0</v>
      </c>
      <c r="R96" s="32">
        <f t="shared" si="27"/>
        <v>0</v>
      </c>
      <c r="S96" s="32">
        <f t="shared" si="27"/>
        <v>0</v>
      </c>
      <c r="T96" s="32">
        <f t="shared" si="27"/>
        <v>0</v>
      </c>
      <c r="U96" s="33">
        <f t="shared" si="23"/>
        <v>0</v>
      </c>
      <c r="V96" s="21">
        <f>ROUNDDOWN(E96+U96,0)</f>
        <v>0</v>
      </c>
    </row>
    <row r="97" spans="2:22" s="2" customFormat="1" ht="13.5" customHeight="1">
      <c r="B97" s="134" t="s">
        <v>20</v>
      </c>
      <c r="C97" s="91" t="s">
        <v>147</v>
      </c>
      <c r="D97" s="55" t="s">
        <v>114</v>
      </c>
      <c r="E97" s="94"/>
      <c r="F97" s="95"/>
      <c r="G97" s="96"/>
      <c r="H97" s="35" t="s">
        <v>116</v>
      </c>
      <c r="I97" s="74"/>
      <c r="J97" s="74"/>
      <c r="K97" s="74"/>
      <c r="L97" s="74"/>
      <c r="M97" s="74"/>
      <c r="N97" s="74"/>
      <c r="O97" s="74"/>
      <c r="P97" s="74"/>
      <c r="Q97" s="74"/>
      <c r="R97" s="74"/>
      <c r="S97" s="74"/>
      <c r="T97" s="74"/>
      <c r="U97" s="29"/>
    </row>
    <row r="98" spans="2:22">
      <c r="B98" s="132"/>
      <c r="C98" s="92"/>
      <c r="D98" s="56" t="s">
        <v>115</v>
      </c>
      <c r="E98" s="57">
        <v>46</v>
      </c>
      <c r="F98" s="53" t="s">
        <v>151</v>
      </c>
      <c r="G98" s="54">
        <v>0.85</v>
      </c>
      <c r="H98" s="36" t="s">
        <v>117</v>
      </c>
      <c r="I98" s="22">
        <v>3550</v>
      </c>
      <c r="J98" s="22">
        <v>3590</v>
      </c>
      <c r="K98" s="23">
        <v>3903</v>
      </c>
      <c r="L98" s="23">
        <v>3103</v>
      </c>
      <c r="M98" s="24">
        <v>4185</v>
      </c>
      <c r="N98" s="23">
        <v>3705</v>
      </c>
      <c r="O98" s="23">
        <v>3382</v>
      </c>
      <c r="P98" s="23">
        <v>3170</v>
      </c>
      <c r="Q98" s="23">
        <v>5030</v>
      </c>
      <c r="R98" s="23">
        <v>4899</v>
      </c>
      <c r="S98" s="23">
        <v>3035</v>
      </c>
      <c r="T98" s="23">
        <v>3702</v>
      </c>
      <c r="U98" s="28">
        <f t="shared" si="23"/>
        <v>45254</v>
      </c>
      <c r="V98" s="2" t="s">
        <v>113</v>
      </c>
    </row>
    <row r="99" spans="2:22" ht="13.5" customHeight="1">
      <c r="B99" s="135"/>
      <c r="C99" s="93"/>
      <c r="D99" s="58" t="s">
        <v>152</v>
      </c>
      <c r="E99" s="97">
        <f>ROUNDDOWN(E97*E98*G98*12,2)</f>
        <v>0</v>
      </c>
      <c r="F99" s="98"/>
      <c r="G99" s="99"/>
      <c r="H99" s="37" t="s">
        <v>118</v>
      </c>
      <c r="I99" s="32">
        <f t="shared" ref="I99:T99" si="28">ROUNDDOWN(I97*I98,2)</f>
        <v>0</v>
      </c>
      <c r="J99" s="32">
        <f t="shared" si="28"/>
        <v>0</v>
      </c>
      <c r="K99" s="32">
        <f t="shared" si="28"/>
        <v>0</v>
      </c>
      <c r="L99" s="32">
        <f t="shared" si="28"/>
        <v>0</v>
      </c>
      <c r="M99" s="32">
        <f t="shared" si="28"/>
        <v>0</v>
      </c>
      <c r="N99" s="32">
        <f t="shared" si="28"/>
        <v>0</v>
      </c>
      <c r="O99" s="32">
        <f t="shared" si="28"/>
        <v>0</v>
      </c>
      <c r="P99" s="32">
        <f t="shared" si="28"/>
        <v>0</v>
      </c>
      <c r="Q99" s="32">
        <f t="shared" si="28"/>
        <v>0</v>
      </c>
      <c r="R99" s="32">
        <f t="shared" si="28"/>
        <v>0</v>
      </c>
      <c r="S99" s="32">
        <f t="shared" si="28"/>
        <v>0</v>
      </c>
      <c r="T99" s="32">
        <f t="shared" si="28"/>
        <v>0</v>
      </c>
      <c r="U99" s="33">
        <f t="shared" si="23"/>
        <v>0</v>
      </c>
      <c r="V99" s="21">
        <f>ROUNDDOWN(E99+U99,0)</f>
        <v>0</v>
      </c>
    </row>
    <row r="100" spans="2:22" s="2" customFormat="1" ht="13.5" customHeight="1">
      <c r="B100" s="131" t="s">
        <v>21</v>
      </c>
      <c r="C100" s="91" t="s">
        <v>138</v>
      </c>
      <c r="D100" s="55" t="s">
        <v>131</v>
      </c>
      <c r="E100" s="94"/>
      <c r="F100" s="95"/>
      <c r="G100" s="96"/>
      <c r="H100" s="35" t="s">
        <v>116</v>
      </c>
      <c r="I100" s="74"/>
      <c r="J100" s="74"/>
      <c r="K100" s="74"/>
      <c r="L100" s="74"/>
      <c r="M100" s="74"/>
      <c r="N100" s="74"/>
      <c r="O100" s="74"/>
      <c r="P100" s="74"/>
      <c r="Q100" s="74"/>
      <c r="R100" s="74"/>
      <c r="S100" s="74"/>
      <c r="T100" s="74"/>
      <c r="U100" s="29"/>
    </row>
    <row r="101" spans="2:22">
      <c r="B101" s="132"/>
      <c r="C101" s="92"/>
      <c r="D101" s="56" t="s">
        <v>130</v>
      </c>
      <c r="E101" s="59">
        <v>29</v>
      </c>
      <c r="F101" s="53" t="s">
        <v>151</v>
      </c>
      <c r="G101" s="54" t="s">
        <v>100</v>
      </c>
      <c r="H101" s="36" t="s">
        <v>117</v>
      </c>
      <c r="I101" s="22">
        <v>1866</v>
      </c>
      <c r="J101" s="22">
        <v>2086</v>
      </c>
      <c r="K101" s="23">
        <v>2254</v>
      </c>
      <c r="L101" s="23">
        <v>2245</v>
      </c>
      <c r="M101" s="24">
        <v>2516</v>
      </c>
      <c r="N101" s="23">
        <v>2302</v>
      </c>
      <c r="O101" s="23">
        <v>1843</v>
      </c>
      <c r="P101" s="23">
        <v>1989</v>
      </c>
      <c r="Q101" s="23">
        <v>2056</v>
      </c>
      <c r="R101" s="23">
        <v>2474</v>
      </c>
      <c r="S101" s="23">
        <v>1467</v>
      </c>
      <c r="T101" s="23">
        <v>1916</v>
      </c>
      <c r="U101" s="28">
        <f t="shared" si="23"/>
        <v>25014</v>
      </c>
      <c r="V101" s="2" t="s">
        <v>113</v>
      </c>
    </row>
    <row r="102" spans="2:22" ht="13.5" customHeight="1">
      <c r="B102" s="132"/>
      <c r="C102" s="93"/>
      <c r="D102" s="58" t="s">
        <v>119</v>
      </c>
      <c r="E102" s="97">
        <f>ROUNDDOWN(E100*E101*12,2)</f>
        <v>0</v>
      </c>
      <c r="F102" s="98"/>
      <c r="G102" s="99"/>
      <c r="H102" s="37" t="s">
        <v>118</v>
      </c>
      <c r="I102" s="32">
        <f t="shared" ref="I102:T102" si="29">ROUNDDOWN(I100*I101,2)</f>
        <v>0</v>
      </c>
      <c r="J102" s="32">
        <f t="shared" si="29"/>
        <v>0</v>
      </c>
      <c r="K102" s="32">
        <f t="shared" si="29"/>
        <v>0</v>
      </c>
      <c r="L102" s="32">
        <f t="shared" si="29"/>
        <v>0</v>
      </c>
      <c r="M102" s="32">
        <f t="shared" si="29"/>
        <v>0</v>
      </c>
      <c r="N102" s="32">
        <f t="shared" si="29"/>
        <v>0</v>
      </c>
      <c r="O102" s="32">
        <f t="shared" si="29"/>
        <v>0</v>
      </c>
      <c r="P102" s="32">
        <f t="shared" si="29"/>
        <v>0</v>
      </c>
      <c r="Q102" s="32">
        <f t="shared" si="29"/>
        <v>0</v>
      </c>
      <c r="R102" s="32">
        <f t="shared" si="29"/>
        <v>0</v>
      </c>
      <c r="S102" s="32">
        <f t="shared" si="29"/>
        <v>0</v>
      </c>
      <c r="T102" s="32">
        <f t="shared" si="29"/>
        <v>0</v>
      </c>
      <c r="U102" s="33">
        <f t="shared" si="23"/>
        <v>0</v>
      </c>
      <c r="V102" s="21">
        <f>ROUNDDOWN(E102+U102,0)</f>
        <v>0</v>
      </c>
    </row>
    <row r="103" spans="2:22" s="2" customFormat="1" ht="13.5" customHeight="1">
      <c r="B103" s="132"/>
      <c r="C103" s="91" t="s">
        <v>137</v>
      </c>
      <c r="D103" s="55" t="s">
        <v>132</v>
      </c>
      <c r="E103" s="94"/>
      <c r="F103" s="95"/>
      <c r="G103" s="96"/>
      <c r="H103" s="35" t="s">
        <v>116</v>
      </c>
      <c r="I103" s="74"/>
      <c r="J103" s="74"/>
      <c r="K103" s="74"/>
      <c r="L103" s="74"/>
      <c r="M103" s="74"/>
      <c r="N103" s="74"/>
      <c r="O103" s="74"/>
      <c r="P103" s="74"/>
      <c r="Q103" s="74"/>
      <c r="R103" s="74"/>
      <c r="S103" s="74"/>
      <c r="T103" s="74"/>
      <c r="U103" s="29"/>
    </row>
    <row r="104" spans="2:22">
      <c r="B104" s="132"/>
      <c r="C104" s="92"/>
      <c r="D104" s="56" t="s">
        <v>133</v>
      </c>
      <c r="E104" s="60">
        <v>20</v>
      </c>
      <c r="F104" s="53" t="s">
        <v>151</v>
      </c>
      <c r="G104" s="54" t="s">
        <v>100</v>
      </c>
      <c r="H104" s="36" t="s">
        <v>117</v>
      </c>
      <c r="I104" s="22">
        <v>54</v>
      </c>
      <c r="J104" s="22">
        <v>63</v>
      </c>
      <c r="K104" s="23">
        <v>53</v>
      </c>
      <c r="L104" s="23">
        <v>66</v>
      </c>
      <c r="M104" s="24">
        <v>53</v>
      </c>
      <c r="N104" s="23">
        <v>56</v>
      </c>
      <c r="O104" s="23">
        <v>56</v>
      </c>
      <c r="P104" s="23">
        <v>63</v>
      </c>
      <c r="Q104" s="23">
        <v>55</v>
      </c>
      <c r="R104" s="23">
        <v>58</v>
      </c>
      <c r="S104" s="23">
        <v>59</v>
      </c>
      <c r="T104" s="23">
        <v>58</v>
      </c>
      <c r="U104" s="28">
        <f t="shared" si="23"/>
        <v>694</v>
      </c>
      <c r="V104" s="2" t="s">
        <v>113</v>
      </c>
    </row>
    <row r="105" spans="2:22" ht="13.5" customHeight="1">
      <c r="B105" s="132"/>
      <c r="C105" s="93"/>
      <c r="D105" s="58" t="s">
        <v>153</v>
      </c>
      <c r="E105" s="97">
        <f>ROUNDDOWN(E103*12,2)</f>
        <v>0</v>
      </c>
      <c r="F105" s="98"/>
      <c r="G105" s="99"/>
      <c r="H105" s="37" t="s">
        <v>118</v>
      </c>
      <c r="I105" s="32">
        <f t="shared" ref="I105:T105" si="30">ROUNDDOWN(I103*I104,2)</f>
        <v>0</v>
      </c>
      <c r="J105" s="32">
        <f t="shared" si="30"/>
        <v>0</v>
      </c>
      <c r="K105" s="32">
        <f t="shared" si="30"/>
        <v>0</v>
      </c>
      <c r="L105" s="32">
        <f t="shared" si="30"/>
        <v>0</v>
      </c>
      <c r="M105" s="32">
        <f t="shared" si="30"/>
        <v>0</v>
      </c>
      <c r="N105" s="32">
        <f t="shared" si="30"/>
        <v>0</v>
      </c>
      <c r="O105" s="32">
        <f t="shared" si="30"/>
        <v>0</v>
      </c>
      <c r="P105" s="32">
        <f t="shared" si="30"/>
        <v>0</v>
      </c>
      <c r="Q105" s="32">
        <f t="shared" si="30"/>
        <v>0</v>
      </c>
      <c r="R105" s="32">
        <f t="shared" si="30"/>
        <v>0</v>
      </c>
      <c r="S105" s="32">
        <f t="shared" si="30"/>
        <v>0</v>
      </c>
      <c r="T105" s="32">
        <f t="shared" si="30"/>
        <v>0</v>
      </c>
      <c r="U105" s="33">
        <f t="shared" si="23"/>
        <v>0</v>
      </c>
      <c r="V105" s="21">
        <f>ROUNDDOWN(E105+U105,0)</f>
        <v>0</v>
      </c>
    </row>
    <row r="106" spans="2:22" s="2" customFormat="1" ht="13.5" customHeight="1">
      <c r="B106" s="132"/>
      <c r="C106" s="91" t="s">
        <v>136</v>
      </c>
      <c r="D106" s="55" t="s">
        <v>114</v>
      </c>
      <c r="E106" s="94"/>
      <c r="F106" s="95"/>
      <c r="G106" s="96"/>
      <c r="H106" s="35" t="s">
        <v>116</v>
      </c>
      <c r="I106" s="74"/>
      <c r="J106" s="74"/>
      <c r="K106" s="74"/>
      <c r="L106" s="74"/>
      <c r="M106" s="74"/>
      <c r="N106" s="74"/>
      <c r="O106" s="74"/>
      <c r="P106" s="74"/>
      <c r="Q106" s="74"/>
      <c r="R106" s="74"/>
      <c r="S106" s="74"/>
      <c r="T106" s="74"/>
      <c r="U106" s="29"/>
    </row>
    <row r="107" spans="2:22">
      <c r="B107" s="132"/>
      <c r="C107" s="92"/>
      <c r="D107" s="56" t="s">
        <v>115</v>
      </c>
      <c r="E107" s="57">
        <v>6</v>
      </c>
      <c r="F107" s="53" t="s">
        <v>151</v>
      </c>
      <c r="G107" s="54">
        <v>0.95</v>
      </c>
      <c r="H107" s="36" t="s">
        <v>117</v>
      </c>
      <c r="I107" s="22">
        <v>20</v>
      </c>
      <c r="J107" s="22">
        <v>35</v>
      </c>
      <c r="K107" s="23">
        <v>71</v>
      </c>
      <c r="L107" s="23">
        <v>116</v>
      </c>
      <c r="M107" s="24">
        <v>133</v>
      </c>
      <c r="N107" s="23">
        <v>52</v>
      </c>
      <c r="O107" s="23">
        <v>9</v>
      </c>
      <c r="P107" s="23">
        <v>26</v>
      </c>
      <c r="Q107" s="23">
        <v>81</v>
      </c>
      <c r="R107" s="23">
        <v>323</v>
      </c>
      <c r="S107" s="23">
        <v>27</v>
      </c>
      <c r="T107" s="23">
        <v>156</v>
      </c>
      <c r="U107" s="28">
        <f t="shared" si="23"/>
        <v>1049</v>
      </c>
      <c r="V107" s="2" t="s">
        <v>113</v>
      </c>
    </row>
    <row r="108" spans="2:22" ht="13.5" customHeight="1">
      <c r="B108" s="132"/>
      <c r="C108" s="93"/>
      <c r="D108" s="58" t="s">
        <v>152</v>
      </c>
      <c r="E108" s="97">
        <f>ROUNDDOWN(E106*E107*G107*12,2)</f>
        <v>0</v>
      </c>
      <c r="F108" s="98"/>
      <c r="G108" s="99"/>
      <c r="H108" s="37" t="s">
        <v>118</v>
      </c>
      <c r="I108" s="32">
        <f t="shared" ref="I108:T108" si="31">ROUNDDOWN(I106*I107,2)</f>
        <v>0</v>
      </c>
      <c r="J108" s="32">
        <f t="shared" si="31"/>
        <v>0</v>
      </c>
      <c r="K108" s="32">
        <f t="shared" si="31"/>
        <v>0</v>
      </c>
      <c r="L108" s="32">
        <f t="shared" si="31"/>
        <v>0</v>
      </c>
      <c r="M108" s="32">
        <f t="shared" si="31"/>
        <v>0</v>
      </c>
      <c r="N108" s="32">
        <f t="shared" si="31"/>
        <v>0</v>
      </c>
      <c r="O108" s="32">
        <f t="shared" si="31"/>
        <v>0</v>
      </c>
      <c r="P108" s="32">
        <f t="shared" si="31"/>
        <v>0</v>
      </c>
      <c r="Q108" s="32">
        <f t="shared" si="31"/>
        <v>0</v>
      </c>
      <c r="R108" s="32">
        <f t="shared" si="31"/>
        <v>0</v>
      </c>
      <c r="S108" s="32">
        <f t="shared" si="31"/>
        <v>0</v>
      </c>
      <c r="T108" s="32">
        <f t="shared" si="31"/>
        <v>0</v>
      </c>
      <c r="U108" s="33">
        <f t="shared" si="23"/>
        <v>0</v>
      </c>
      <c r="V108" s="21">
        <f>ROUNDDOWN(E108+U108,0)</f>
        <v>0</v>
      </c>
    </row>
    <row r="109" spans="2:22" s="2" customFormat="1" ht="13.5" customHeight="1">
      <c r="B109" s="132"/>
      <c r="C109" s="91" t="s">
        <v>138</v>
      </c>
      <c r="D109" s="55" t="s">
        <v>131</v>
      </c>
      <c r="E109" s="94"/>
      <c r="F109" s="95"/>
      <c r="G109" s="96"/>
      <c r="H109" s="35" t="s">
        <v>116</v>
      </c>
      <c r="I109" s="74"/>
      <c r="J109" s="74"/>
      <c r="K109" s="74"/>
      <c r="L109" s="74"/>
      <c r="M109" s="74"/>
      <c r="N109" s="74"/>
      <c r="O109" s="74"/>
      <c r="P109" s="74"/>
      <c r="Q109" s="74"/>
      <c r="R109" s="74"/>
      <c r="S109" s="74"/>
      <c r="T109" s="74"/>
      <c r="U109" s="29"/>
    </row>
    <row r="110" spans="2:22">
      <c r="B110" s="132"/>
      <c r="C110" s="92"/>
      <c r="D110" s="56" t="s">
        <v>130</v>
      </c>
      <c r="E110" s="59">
        <v>16</v>
      </c>
      <c r="F110" s="53" t="s">
        <v>151</v>
      </c>
      <c r="G110" s="54" t="s">
        <v>100</v>
      </c>
      <c r="H110" s="36" t="s">
        <v>117</v>
      </c>
      <c r="I110" s="22">
        <v>254</v>
      </c>
      <c r="J110" s="22">
        <v>289</v>
      </c>
      <c r="K110" s="23">
        <v>177</v>
      </c>
      <c r="L110" s="23">
        <v>184</v>
      </c>
      <c r="M110" s="24">
        <v>219</v>
      </c>
      <c r="N110" s="23">
        <v>172</v>
      </c>
      <c r="O110" s="23">
        <v>126</v>
      </c>
      <c r="P110" s="23">
        <v>116</v>
      </c>
      <c r="Q110" s="23">
        <v>131</v>
      </c>
      <c r="R110" s="23">
        <v>153</v>
      </c>
      <c r="S110" s="23">
        <v>61</v>
      </c>
      <c r="T110" s="23">
        <v>273</v>
      </c>
      <c r="U110" s="28">
        <f t="shared" si="23"/>
        <v>2155</v>
      </c>
      <c r="V110" s="2" t="s">
        <v>113</v>
      </c>
    </row>
    <row r="111" spans="2:22" ht="13.5" customHeight="1">
      <c r="B111" s="132"/>
      <c r="C111" s="93"/>
      <c r="D111" s="58" t="s">
        <v>119</v>
      </c>
      <c r="E111" s="97">
        <f>ROUNDDOWN(E109*E110*12,2)</f>
        <v>0</v>
      </c>
      <c r="F111" s="98"/>
      <c r="G111" s="99"/>
      <c r="H111" s="37" t="s">
        <v>118</v>
      </c>
      <c r="I111" s="32">
        <f t="shared" ref="I111:T111" si="32">ROUNDDOWN(I109*I110,2)</f>
        <v>0</v>
      </c>
      <c r="J111" s="32">
        <f t="shared" si="32"/>
        <v>0</v>
      </c>
      <c r="K111" s="32">
        <f t="shared" si="32"/>
        <v>0</v>
      </c>
      <c r="L111" s="32">
        <f t="shared" si="32"/>
        <v>0</v>
      </c>
      <c r="M111" s="32">
        <f t="shared" si="32"/>
        <v>0</v>
      </c>
      <c r="N111" s="32">
        <f t="shared" si="32"/>
        <v>0</v>
      </c>
      <c r="O111" s="32">
        <f t="shared" si="32"/>
        <v>0</v>
      </c>
      <c r="P111" s="32">
        <f t="shared" si="32"/>
        <v>0</v>
      </c>
      <c r="Q111" s="32">
        <f t="shared" si="32"/>
        <v>0</v>
      </c>
      <c r="R111" s="32">
        <f t="shared" si="32"/>
        <v>0</v>
      </c>
      <c r="S111" s="32">
        <f t="shared" si="32"/>
        <v>0</v>
      </c>
      <c r="T111" s="32">
        <f t="shared" si="32"/>
        <v>0</v>
      </c>
      <c r="U111" s="33">
        <f t="shared" si="23"/>
        <v>0</v>
      </c>
      <c r="V111" s="21">
        <f>ROUNDDOWN(E111+U111,0)</f>
        <v>0</v>
      </c>
    </row>
    <row r="112" spans="2:22" s="2" customFormat="1" ht="13.5" customHeight="1">
      <c r="B112" s="132"/>
      <c r="C112" s="91" t="s">
        <v>136</v>
      </c>
      <c r="D112" s="55" t="s">
        <v>114</v>
      </c>
      <c r="E112" s="94"/>
      <c r="F112" s="95"/>
      <c r="G112" s="96"/>
      <c r="H112" s="35" t="s">
        <v>116</v>
      </c>
      <c r="I112" s="74"/>
      <c r="J112" s="74"/>
      <c r="K112" s="74"/>
      <c r="L112" s="74"/>
      <c r="M112" s="74"/>
      <c r="N112" s="74"/>
      <c r="O112" s="74"/>
      <c r="P112" s="74"/>
      <c r="Q112" s="74"/>
      <c r="R112" s="74"/>
      <c r="S112" s="74"/>
      <c r="T112" s="74"/>
      <c r="U112" s="29"/>
    </row>
    <row r="113" spans="2:22">
      <c r="B113" s="132"/>
      <c r="C113" s="92"/>
      <c r="D113" s="56" t="s">
        <v>115</v>
      </c>
      <c r="E113" s="57">
        <v>7</v>
      </c>
      <c r="F113" s="53" t="s">
        <v>151</v>
      </c>
      <c r="G113" s="54">
        <v>0.95</v>
      </c>
      <c r="H113" s="36" t="s">
        <v>117</v>
      </c>
      <c r="I113" s="22">
        <v>0</v>
      </c>
      <c r="J113" s="22">
        <v>0</v>
      </c>
      <c r="K113" s="23">
        <v>0</v>
      </c>
      <c r="L113" s="23">
        <v>0</v>
      </c>
      <c r="M113" s="24">
        <v>0</v>
      </c>
      <c r="N113" s="23">
        <v>0</v>
      </c>
      <c r="O113" s="23">
        <v>0</v>
      </c>
      <c r="P113" s="23">
        <v>220</v>
      </c>
      <c r="Q113" s="23">
        <v>2034</v>
      </c>
      <c r="R113" s="23">
        <v>2052</v>
      </c>
      <c r="S113" s="23">
        <v>326</v>
      </c>
      <c r="T113" s="23">
        <v>0</v>
      </c>
      <c r="U113" s="28">
        <f t="shared" si="23"/>
        <v>4632</v>
      </c>
      <c r="V113" s="2" t="s">
        <v>113</v>
      </c>
    </row>
    <row r="114" spans="2:22" ht="13.5" customHeight="1">
      <c r="B114" s="133"/>
      <c r="C114" s="93"/>
      <c r="D114" s="58" t="s">
        <v>152</v>
      </c>
      <c r="E114" s="97">
        <f>ROUNDDOWN(E112*E113*G113*12,2)</f>
        <v>0</v>
      </c>
      <c r="F114" s="98"/>
      <c r="G114" s="99"/>
      <c r="H114" s="37" t="s">
        <v>118</v>
      </c>
      <c r="I114" s="32">
        <f t="shared" ref="I114:T114" si="33">ROUNDDOWN(I112*I113,2)</f>
        <v>0</v>
      </c>
      <c r="J114" s="32">
        <f t="shared" si="33"/>
        <v>0</v>
      </c>
      <c r="K114" s="32">
        <f t="shared" si="33"/>
        <v>0</v>
      </c>
      <c r="L114" s="32">
        <f t="shared" si="33"/>
        <v>0</v>
      </c>
      <c r="M114" s="32">
        <f t="shared" si="33"/>
        <v>0</v>
      </c>
      <c r="N114" s="32">
        <f t="shared" si="33"/>
        <v>0</v>
      </c>
      <c r="O114" s="32">
        <f t="shared" si="33"/>
        <v>0</v>
      </c>
      <c r="P114" s="32">
        <f t="shared" si="33"/>
        <v>0</v>
      </c>
      <c r="Q114" s="32">
        <f t="shared" si="33"/>
        <v>0</v>
      </c>
      <c r="R114" s="32">
        <f t="shared" si="33"/>
        <v>0</v>
      </c>
      <c r="S114" s="32">
        <f t="shared" si="33"/>
        <v>0</v>
      </c>
      <c r="T114" s="32">
        <f t="shared" si="33"/>
        <v>0</v>
      </c>
      <c r="U114" s="33">
        <f t="shared" si="23"/>
        <v>0</v>
      </c>
      <c r="V114" s="21">
        <f>ROUNDDOWN(E114+U114,0)</f>
        <v>0</v>
      </c>
    </row>
    <row r="115" spans="2:22" s="2" customFormat="1" ht="13.5" customHeight="1">
      <c r="B115" s="134" t="s">
        <v>22</v>
      </c>
      <c r="C115" s="91" t="s">
        <v>147</v>
      </c>
      <c r="D115" s="55" t="s">
        <v>114</v>
      </c>
      <c r="E115" s="94"/>
      <c r="F115" s="95"/>
      <c r="G115" s="96"/>
      <c r="H115" s="35" t="s">
        <v>116</v>
      </c>
      <c r="I115" s="74"/>
      <c r="J115" s="74"/>
      <c r="K115" s="74"/>
      <c r="L115" s="74"/>
      <c r="M115" s="74"/>
      <c r="N115" s="74"/>
      <c r="O115" s="74"/>
      <c r="P115" s="74"/>
      <c r="Q115" s="74"/>
      <c r="R115" s="74"/>
      <c r="S115" s="74"/>
      <c r="T115" s="74"/>
      <c r="U115" s="29"/>
    </row>
    <row r="116" spans="2:22">
      <c r="B116" s="132"/>
      <c r="C116" s="92"/>
      <c r="D116" s="56" t="s">
        <v>115</v>
      </c>
      <c r="E116" s="57">
        <v>28</v>
      </c>
      <c r="F116" s="53" t="s">
        <v>151</v>
      </c>
      <c r="G116" s="54">
        <v>0.85</v>
      </c>
      <c r="H116" s="36" t="s">
        <v>117</v>
      </c>
      <c r="I116" s="22">
        <v>3773</v>
      </c>
      <c r="J116" s="22">
        <v>3987</v>
      </c>
      <c r="K116" s="23">
        <v>3921</v>
      </c>
      <c r="L116" s="23">
        <v>2900</v>
      </c>
      <c r="M116" s="24">
        <v>4132</v>
      </c>
      <c r="N116" s="23">
        <v>3498</v>
      </c>
      <c r="O116" s="23">
        <v>3377</v>
      </c>
      <c r="P116" s="23">
        <v>2890</v>
      </c>
      <c r="Q116" s="23">
        <v>5422</v>
      </c>
      <c r="R116" s="23">
        <v>5274</v>
      </c>
      <c r="S116" s="23">
        <v>2113</v>
      </c>
      <c r="T116" s="23">
        <v>3550</v>
      </c>
      <c r="U116" s="28">
        <f t="shared" si="23"/>
        <v>44837</v>
      </c>
      <c r="V116" s="2" t="s">
        <v>113</v>
      </c>
    </row>
    <row r="117" spans="2:22" ht="13.5" customHeight="1">
      <c r="B117" s="135"/>
      <c r="C117" s="93"/>
      <c r="D117" s="58" t="s">
        <v>152</v>
      </c>
      <c r="E117" s="97">
        <f>ROUNDDOWN(E115*E116*G116*12,2)</f>
        <v>0</v>
      </c>
      <c r="F117" s="98"/>
      <c r="G117" s="99"/>
      <c r="H117" s="37" t="s">
        <v>118</v>
      </c>
      <c r="I117" s="32">
        <f t="shared" ref="I117:T117" si="34">ROUNDDOWN(I115*I116,2)</f>
        <v>0</v>
      </c>
      <c r="J117" s="32">
        <f t="shared" si="34"/>
        <v>0</v>
      </c>
      <c r="K117" s="32">
        <f t="shared" si="34"/>
        <v>0</v>
      </c>
      <c r="L117" s="32">
        <f t="shared" si="34"/>
        <v>0</v>
      </c>
      <c r="M117" s="32">
        <f t="shared" si="34"/>
        <v>0</v>
      </c>
      <c r="N117" s="32">
        <f t="shared" si="34"/>
        <v>0</v>
      </c>
      <c r="O117" s="32">
        <f t="shared" si="34"/>
        <v>0</v>
      </c>
      <c r="P117" s="32">
        <f t="shared" si="34"/>
        <v>0</v>
      </c>
      <c r="Q117" s="32">
        <f t="shared" si="34"/>
        <v>0</v>
      </c>
      <c r="R117" s="32">
        <f t="shared" si="34"/>
        <v>0</v>
      </c>
      <c r="S117" s="32">
        <f t="shared" si="34"/>
        <v>0</v>
      </c>
      <c r="T117" s="32">
        <f t="shared" si="34"/>
        <v>0</v>
      </c>
      <c r="U117" s="33">
        <f t="shared" si="23"/>
        <v>0</v>
      </c>
      <c r="V117" s="21">
        <f>ROUNDDOWN(E117+U117,0)</f>
        <v>0</v>
      </c>
    </row>
    <row r="118" spans="2:22" s="2" customFormat="1" ht="13.5" customHeight="1">
      <c r="B118" s="131" t="s">
        <v>23</v>
      </c>
      <c r="C118" s="91" t="s">
        <v>147</v>
      </c>
      <c r="D118" s="55" t="s">
        <v>114</v>
      </c>
      <c r="E118" s="94"/>
      <c r="F118" s="95"/>
      <c r="G118" s="96"/>
      <c r="H118" s="35" t="s">
        <v>116</v>
      </c>
      <c r="I118" s="74"/>
      <c r="J118" s="74"/>
      <c r="K118" s="74"/>
      <c r="L118" s="74"/>
      <c r="M118" s="74"/>
      <c r="N118" s="74"/>
      <c r="O118" s="74"/>
      <c r="P118" s="74"/>
      <c r="Q118" s="74"/>
      <c r="R118" s="74"/>
      <c r="S118" s="74"/>
      <c r="T118" s="74"/>
      <c r="U118" s="29"/>
    </row>
    <row r="119" spans="2:22">
      <c r="B119" s="132"/>
      <c r="C119" s="92"/>
      <c r="D119" s="56" t="s">
        <v>115</v>
      </c>
      <c r="E119" s="57">
        <v>34</v>
      </c>
      <c r="F119" s="53" t="s">
        <v>151</v>
      </c>
      <c r="G119" s="54">
        <v>0.85</v>
      </c>
      <c r="H119" s="36" t="s">
        <v>117</v>
      </c>
      <c r="I119" s="22">
        <v>3384</v>
      </c>
      <c r="J119" s="22">
        <v>3537</v>
      </c>
      <c r="K119" s="23">
        <v>3609</v>
      </c>
      <c r="L119" s="23">
        <v>2921</v>
      </c>
      <c r="M119" s="24">
        <v>4256</v>
      </c>
      <c r="N119" s="23">
        <v>3524</v>
      </c>
      <c r="O119" s="23">
        <v>3025</v>
      </c>
      <c r="P119" s="23">
        <v>3228</v>
      </c>
      <c r="Q119" s="23">
        <v>5130</v>
      </c>
      <c r="R119" s="23">
        <v>6171</v>
      </c>
      <c r="S119" s="23">
        <v>4837</v>
      </c>
      <c r="T119" s="23">
        <v>5726</v>
      </c>
      <c r="U119" s="28">
        <f t="shared" si="23"/>
        <v>49348</v>
      </c>
      <c r="V119" s="2" t="s">
        <v>113</v>
      </c>
    </row>
    <row r="120" spans="2:22" ht="13.5" customHeight="1">
      <c r="B120" s="133"/>
      <c r="C120" s="93"/>
      <c r="D120" s="58" t="s">
        <v>152</v>
      </c>
      <c r="E120" s="97">
        <f>ROUNDDOWN(E118*E119*G119*12,2)</f>
        <v>0</v>
      </c>
      <c r="F120" s="98"/>
      <c r="G120" s="99"/>
      <c r="H120" s="37" t="s">
        <v>118</v>
      </c>
      <c r="I120" s="32">
        <f t="shared" ref="I120:T120" si="35">ROUNDDOWN(I118*I119,2)</f>
        <v>0</v>
      </c>
      <c r="J120" s="32">
        <f t="shared" si="35"/>
        <v>0</v>
      </c>
      <c r="K120" s="32">
        <f t="shared" si="35"/>
        <v>0</v>
      </c>
      <c r="L120" s="32">
        <f t="shared" si="35"/>
        <v>0</v>
      </c>
      <c r="M120" s="32">
        <f t="shared" si="35"/>
        <v>0</v>
      </c>
      <c r="N120" s="32">
        <f t="shared" si="35"/>
        <v>0</v>
      </c>
      <c r="O120" s="32">
        <f t="shared" si="35"/>
        <v>0</v>
      </c>
      <c r="P120" s="32">
        <f t="shared" si="35"/>
        <v>0</v>
      </c>
      <c r="Q120" s="32">
        <f t="shared" si="35"/>
        <v>0</v>
      </c>
      <c r="R120" s="32">
        <f t="shared" si="35"/>
        <v>0</v>
      </c>
      <c r="S120" s="32">
        <f t="shared" si="35"/>
        <v>0</v>
      </c>
      <c r="T120" s="32">
        <f t="shared" si="35"/>
        <v>0</v>
      </c>
      <c r="U120" s="33">
        <f t="shared" si="23"/>
        <v>0</v>
      </c>
      <c r="V120" s="21">
        <f>ROUNDDOWN(E120+U120,0)</f>
        <v>0</v>
      </c>
    </row>
    <row r="121" spans="2:22" s="2" customFormat="1" ht="13.5" customHeight="1">
      <c r="B121" s="131" t="s">
        <v>24</v>
      </c>
      <c r="C121" s="91" t="s">
        <v>147</v>
      </c>
      <c r="D121" s="55" t="s">
        <v>114</v>
      </c>
      <c r="E121" s="94"/>
      <c r="F121" s="95"/>
      <c r="G121" s="96"/>
      <c r="H121" s="35" t="s">
        <v>116</v>
      </c>
      <c r="I121" s="74"/>
      <c r="J121" s="74"/>
      <c r="K121" s="74"/>
      <c r="L121" s="74"/>
      <c r="M121" s="74"/>
      <c r="N121" s="74"/>
      <c r="O121" s="74"/>
      <c r="P121" s="74"/>
      <c r="Q121" s="74"/>
      <c r="R121" s="74"/>
      <c r="S121" s="74"/>
      <c r="T121" s="74"/>
      <c r="U121" s="29"/>
    </row>
    <row r="122" spans="2:22">
      <c r="B122" s="132"/>
      <c r="C122" s="92"/>
      <c r="D122" s="56" t="s">
        <v>115</v>
      </c>
      <c r="E122" s="57">
        <v>42</v>
      </c>
      <c r="F122" s="53" t="s">
        <v>151</v>
      </c>
      <c r="G122" s="54">
        <v>0.85</v>
      </c>
      <c r="H122" s="36" t="s">
        <v>117</v>
      </c>
      <c r="I122" s="22">
        <v>2751</v>
      </c>
      <c r="J122" s="22">
        <v>2947</v>
      </c>
      <c r="K122" s="25">
        <v>4819</v>
      </c>
      <c r="L122" s="23">
        <v>12320</v>
      </c>
      <c r="M122" s="24">
        <v>13413</v>
      </c>
      <c r="N122" s="23">
        <v>10835</v>
      </c>
      <c r="O122" s="23">
        <v>8724</v>
      </c>
      <c r="P122" s="23">
        <v>2731</v>
      </c>
      <c r="Q122" s="23">
        <v>3195</v>
      </c>
      <c r="R122" s="23">
        <v>4900</v>
      </c>
      <c r="S122" s="23">
        <v>2727</v>
      </c>
      <c r="T122" s="23">
        <v>2436</v>
      </c>
      <c r="U122" s="28">
        <f t="shared" si="23"/>
        <v>71798</v>
      </c>
      <c r="V122" s="2" t="s">
        <v>113</v>
      </c>
    </row>
    <row r="123" spans="2:22" ht="13.5" customHeight="1">
      <c r="B123" s="133"/>
      <c r="C123" s="93"/>
      <c r="D123" s="58" t="s">
        <v>152</v>
      </c>
      <c r="E123" s="97">
        <f>ROUNDDOWN(E121*E122*G122*12,2)</f>
        <v>0</v>
      </c>
      <c r="F123" s="98"/>
      <c r="G123" s="99"/>
      <c r="H123" s="37" t="s">
        <v>118</v>
      </c>
      <c r="I123" s="32">
        <f t="shared" ref="I123:T123" si="36">ROUNDDOWN(I121*I122,2)</f>
        <v>0</v>
      </c>
      <c r="J123" s="32">
        <f t="shared" si="36"/>
        <v>0</v>
      </c>
      <c r="K123" s="32">
        <f t="shared" si="36"/>
        <v>0</v>
      </c>
      <c r="L123" s="32">
        <f t="shared" si="36"/>
        <v>0</v>
      </c>
      <c r="M123" s="32">
        <f t="shared" si="36"/>
        <v>0</v>
      </c>
      <c r="N123" s="32">
        <f t="shared" si="36"/>
        <v>0</v>
      </c>
      <c r="O123" s="32">
        <f t="shared" si="36"/>
        <v>0</v>
      </c>
      <c r="P123" s="32">
        <f t="shared" si="36"/>
        <v>0</v>
      </c>
      <c r="Q123" s="32">
        <f t="shared" si="36"/>
        <v>0</v>
      </c>
      <c r="R123" s="32">
        <f t="shared" si="36"/>
        <v>0</v>
      </c>
      <c r="S123" s="32">
        <f t="shared" si="36"/>
        <v>0</v>
      </c>
      <c r="T123" s="32">
        <f t="shared" si="36"/>
        <v>0</v>
      </c>
      <c r="U123" s="33">
        <f t="shared" si="23"/>
        <v>0</v>
      </c>
      <c r="V123" s="21">
        <f>ROUNDDOWN(E123+U123,0)</f>
        <v>0</v>
      </c>
    </row>
    <row r="124" spans="2:22" s="2" customFormat="1" ht="13.5" customHeight="1">
      <c r="B124" s="131" t="s">
        <v>122</v>
      </c>
      <c r="C124" s="91" t="s">
        <v>137</v>
      </c>
      <c r="D124" s="55" t="s">
        <v>132</v>
      </c>
      <c r="E124" s="94"/>
      <c r="F124" s="95"/>
      <c r="G124" s="96"/>
      <c r="H124" s="35" t="s">
        <v>116</v>
      </c>
      <c r="I124" s="74"/>
      <c r="J124" s="74"/>
      <c r="K124" s="74"/>
      <c r="L124" s="74"/>
      <c r="M124" s="74"/>
      <c r="N124" s="74"/>
      <c r="O124" s="74"/>
      <c r="P124" s="74"/>
      <c r="Q124" s="74"/>
      <c r="R124" s="74"/>
      <c r="S124" s="74"/>
      <c r="T124" s="74"/>
      <c r="U124" s="29"/>
    </row>
    <row r="125" spans="2:22">
      <c r="B125" s="132"/>
      <c r="C125" s="92"/>
      <c r="D125" s="56" t="s">
        <v>133</v>
      </c>
      <c r="E125" s="60">
        <v>10</v>
      </c>
      <c r="F125" s="53" t="s">
        <v>151</v>
      </c>
      <c r="G125" s="54" t="s">
        <v>100</v>
      </c>
      <c r="H125" s="36" t="s">
        <v>117</v>
      </c>
      <c r="I125" s="22">
        <v>22</v>
      </c>
      <c r="J125" s="22">
        <v>26</v>
      </c>
      <c r="K125" s="25">
        <v>24</v>
      </c>
      <c r="L125" s="23">
        <v>21</v>
      </c>
      <c r="M125" s="24">
        <v>24</v>
      </c>
      <c r="N125" s="23">
        <v>23</v>
      </c>
      <c r="O125" s="23">
        <v>14</v>
      </c>
      <c r="P125" s="23">
        <v>16</v>
      </c>
      <c r="Q125" s="23">
        <v>15</v>
      </c>
      <c r="R125" s="23">
        <v>16</v>
      </c>
      <c r="S125" s="23">
        <v>11</v>
      </c>
      <c r="T125" s="23">
        <v>14</v>
      </c>
      <c r="U125" s="28">
        <f t="shared" si="23"/>
        <v>226</v>
      </c>
      <c r="V125" s="2" t="s">
        <v>113</v>
      </c>
    </row>
    <row r="126" spans="2:22" ht="13.5" customHeight="1">
      <c r="B126" s="133"/>
      <c r="C126" s="93"/>
      <c r="D126" s="58" t="s">
        <v>153</v>
      </c>
      <c r="E126" s="97">
        <f>ROUNDDOWN(E124*12,2)</f>
        <v>0</v>
      </c>
      <c r="F126" s="98"/>
      <c r="G126" s="99"/>
      <c r="H126" s="37" t="s">
        <v>118</v>
      </c>
      <c r="I126" s="32">
        <f t="shared" ref="I126:T126" si="37">ROUNDDOWN(I124*I125,2)</f>
        <v>0</v>
      </c>
      <c r="J126" s="32">
        <f t="shared" si="37"/>
        <v>0</v>
      </c>
      <c r="K126" s="32">
        <f t="shared" si="37"/>
        <v>0</v>
      </c>
      <c r="L126" s="32">
        <f t="shared" si="37"/>
        <v>0</v>
      </c>
      <c r="M126" s="32">
        <f t="shared" si="37"/>
        <v>0</v>
      </c>
      <c r="N126" s="32">
        <f t="shared" si="37"/>
        <v>0</v>
      </c>
      <c r="O126" s="32">
        <f t="shared" si="37"/>
        <v>0</v>
      </c>
      <c r="P126" s="32">
        <f t="shared" si="37"/>
        <v>0</v>
      </c>
      <c r="Q126" s="32">
        <f t="shared" si="37"/>
        <v>0</v>
      </c>
      <c r="R126" s="32">
        <f t="shared" si="37"/>
        <v>0</v>
      </c>
      <c r="S126" s="32">
        <f t="shared" si="37"/>
        <v>0</v>
      </c>
      <c r="T126" s="32">
        <f t="shared" si="37"/>
        <v>0</v>
      </c>
      <c r="U126" s="33">
        <f t="shared" si="23"/>
        <v>0</v>
      </c>
      <c r="V126" s="21">
        <f>ROUNDDOWN(E126+U126,0)</f>
        <v>0</v>
      </c>
    </row>
    <row r="127" spans="2:22" s="2" customFormat="1" ht="13.5" customHeight="1">
      <c r="B127" s="134" t="s">
        <v>25</v>
      </c>
      <c r="C127" s="91" t="s">
        <v>138</v>
      </c>
      <c r="D127" s="55" t="s">
        <v>131</v>
      </c>
      <c r="E127" s="94"/>
      <c r="F127" s="95"/>
      <c r="G127" s="96"/>
      <c r="H127" s="35" t="s">
        <v>116</v>
      </c>
      <c r="I127" s="74"/>
      <c r="J127" s="74"/>
      <c r="K127" s="74"/>
      <c r="L127" s="74"/>
      <c r="M127" s="74"/>
      <c r="N127" s="74"/>
      <c r="O127" s="74"/>
      <c r="P127" s="74"/>
      <c r="Q127" s="74"/>
      <c r="R127" s="74"/>
      <c r="S127" s="74"/>
      <c r="T127" s="74"/>
      <c r="U127" s="29"/>
    </row>
    <row r="128" spans="2:22">
      <c r="B128" s="132"/>
      <c r="C128" s="92"/>
      <c r="D128" s="56" t="s">
        <v>130</v>
      </c>
      <c r="E128" s="59">
        <v>30</v>
      </c>
      <c r="F128" s="53" t="s">
        <v>151</v>
      </c>
      <c r="G128" s="54" t="s">
        <v>100</v>
      </c>
      <c r="H128" s="36" t="s">
        <v>117</v>
      </c>
      <c r="I128" s="22">
        <v>1583</v>
      </c>
      <c r="J128" s="22">
        <v>2045</v>
      </c>
      <c r="K128" s="25">
        <v>3263</v>
      </c>
      <c r="L128" s="23">
        <v>5063</v>
      </c>
      <c r="M128" s="24">
        <v>4757</v>
      </c>
      <c r="N128" s="23">
        <v>3971</v>
      </c>
      <c r="O128" s="23">
        <v>2639</v>
      </c>
      <c r="P128" s="23">
        <v>1930</v>
      </c>
      <c r="Q128" s="23">
        <v>2024</v>
      </c>
      <c r="R128" s="23">
        <v>2194</v>
      </c>
      <c r="S128" s="23">
        <v>1280</v>
      </c>
      <c r="T128" s="23">
        <v>1978</v>
      </c>
      <c r="U128" s="28">
        <f t="shared" si="23"/>
        <v>32727</v>
      </c>
      <c r="V128" s="2" t="s">
        <v>113</v>
      </c>
    </row>
    <row r="129" spans="2:22" ht="13.5" customHeight="1">
      <c r="B129" s="132"/>
      <c r="C129" s="93"/>
      <c r="D129" s="58" t="s">
        <v>119</v>
      </c>
      <c r="E129" s="97">
        <f>ROUNDDOWN(E127*E128*12,2)</f>
        <v>0</v>
      </c>
      <c r="F129" s="98"/>
      <c r="G129" s="99"/>
      <c r="H129" s="37" t="s">
        <v>118</v>
      </c>
      <c r="I129" s="32">
        <f t="shared" ref="I129:T129" si="38">ROUNDDOWN(I127*I128,2)</f>
        <v>0</v>
      </c>
      <c r="J129" s="32">
        <f t="shared" si="38"/>
        <v>0</v>
      </c>
      <c r="K129" s="32">
        <f t="shared" si="38"/>
        <v>0</v>
      </c>
      <c r="L129" s="32">
        <f t="shared" si="38"/>
        <v>0</v>
      </c>
      <c r="M129" s="32">
        <f t="shared" si="38"/>
        <v>0</v>
      </c>
      <c r="N129" s="32">
        <f t="shared" si="38"/>
        <v>0</v>
      </c>
      <c r="O129" s="32">
        <f t="shared" si="38"/>
        <v>0</v>
      </c>
      <c r="P129" s="32">
        <f t="shared" si="38"/>
        <v>0</v>
      </c>
      <c r="Q129" s="32">
        <f t="shared" si="38"/>
        <v>0</v>
      </c>
      <c r="R129" s="32">
        <f t="shared" si="38"/>
        <v>0</v>
      </c>
      <c r="S129" s="32">
        <f t="shared" si="38"/>
        <v>0</v>
      </c>
      <c r="T129" s="32">
        <f t="shared" si="38"/>
        <v>0</v>
      </c>
      <c r="U129" s="33">
        <f t="shared" si="23"/>
        <v>0</v>
      </c>
      <c r="V129" s="21">
        <f>ROUNDDOWN(E129+U129,0)</f>
        <v>0</v>
      </c>
    </row>
    <row r="130" spans="2:22" s="2" customFormat="1" ht="13.5" customHeight="1">
      <c r="B130" s="132"/>
      <c r="C130" s="91" t="s">
        <v>136</v>
      </c>
      <c r="D130" s="55" t="s">
        <v>114</v>
      </c>
      <c r="E130" s="94"/>
      <c r="F130" s="95"/>
      <c r="G130" s="96"/>
      <c r="H130" s="35" t="s">
        <v>116</v>
      </c>
      <c r="I130" s="74"/>
      <c r="J130" s="74"/>
      <c r="K130" s="74"/>
      <c r="L130" s="74"/>
      <c r="M130" s="74"/>
      <c r="N130" s="74"/>
      <c r="O130" s="74"/>
      <c r="P130" s="74"/>
      <c r="Q130" s="74"/>
      <c r="R130" s="74"/>
      <c r="S130" s="74"/>
      <c r="T130" s="74"/>
      <c r="U130" s="29"/>
    </row>
    <row r="131" spans="2:22">
      <c r="B131" s="132"/>
      <c r="C131" s="92"/>
      <c r="D131" s="56" t="s">
        <v>115</v>
      </c>
      <c r="E131" s="57">
        <v>19</v>
      </c>
      <c r="F131" s="53" t="s">
        <v>151</v>
      </c>
      <c r="G131" s="54">
        <v>0.95</v>
      </c>
      <c r="H131" s="36" t="s">
        <v>117</v>
      </c>
      <c r="I131" s="22">
        <v>569</v>
      </c>
      <c r="J131" s="22">
        <v>1795</v>
      </c>
      <c r="K131" s="25">
        <v>2671</v>
      </c>
      <c r="L131" s="23">
        <v>3348</v>
      </c>
      <c r="M131" s="24">
        <v>2749</v>
      </c>
      <c r="N131" s="23">
        <v>2648</v>
      </c>
      <c r="O131" s="23">
        <v>1550</v>
      </c>
      <c r="P131" s="23">
        <v>676</v>
      </c>
      <c r="Q131" s="23">
        <v>552</v>
      </c>
      <c r="R131" s="23">
        <v>650</v>
      </c>
      <c r="S131" s="23">
        <v>507</v>
      </c>
      <c r="T131" s="23">
        <v>522</v>
      </c>
      <c r="U131" s="28">
        <f t="shared" si="23"/>
        <v>18237</v>
      </c>
      <c r="V131" s="2" t="s">
        <v>113</v>
      </c>
    </row>
    <row r="132" spans="2:22" ht="13.5" customHeight="1">
      <c r="B132" s="135"/>
      <c r="C132" s="93"/>
      <c r="D132" s="58" t="s">
        <v>152</v>
      </c>
      <c r="E132" s="97">
        <f>ROUNDDOWN(E130*E131*G131*12,2)</f>
        <v>0</v>
      </c>
      <c r="F132" s="98"/>
      <c r="G132" s="99"/>
      <c r="H132" s="37" t="s">
        <v>118</v>
      </c>
      <c r="I132" s="32">
        <f t="shared" ref="I132:T132" si="39">ROUNDDOWN(I130*I131,2)</f>
        <v>0</v>
      </c>
      <c r="J132" s="32">
        <f t="shared" si="39"/>
        <v>0</v>
      </c>
      <c r="K132" s="32">
        <f t="shared" si="39"/>
        <v>0</v>
      </c>
      <c r="L132" s="32">
        <f t="shared" si="39"/>
        <v>0</v>
      </c>
      <c r="M132" s="32">
        <f t="shared" si="39"/>
        <v>0</v>
      </c>
      <c r="N132" s="32">
        <f t="shared" si="39"/>
        <v>0</v>
      </c>
      <c r="O132" s="32">
        <f t="shared" si="39"/>
        <v>0</v>
      </c>
      <c r="P132" s="32">
        <f t="shared" si="39"/>
        <v>0</v>
      </c>
      <c r="Q132" s="32">
        <f t="shared" si="39"/>
        <v>0</v>
      </c>
      <c r="R132" s="32">
        <f t="shared" si="39"/>
        <v>0</v>
      </c>
      <c r="S132" s="32">
        <f t="shared" si="39"/>
        <v>0</v>
      </c>
      <c r="T132" s="32">
        <f t="shared" si="39"/>
        <v>0</v>
      </c>
      <c r="U132" s="33">
        <f t="shared" si="23"/>
        <v>0</v>
      </c>
      <c r="V132" s="21">
        <f>ROUNDDOWN(E132+U132,0)</f>
        <v>0</v>
      </c>
    </row>
    <row r="133" spans="2:22" s="2" customFormat="1" ht="13.5" customHeight="1">
      <c r="B133" s="131" t="s">
        <v>27</v>
      </c>
      <c r="C133" s="91" t="s">
        <v>147</v>
      </c>
      <c r="D133" s="55" t="s">
        <v>114</v>
      </c>
      <c r="E133" s="94"/>
      <c r="F133" s="95"/>
      <c r="G133" s="96"/>
      <c r="H133" s="35" t="s">
        <v>116</v>
      </c>
      <c r="I133" s="74"/>
      <c r="J133" s="74"/>
      <c r="K133" s="74"/>
      <c r="L133" s="74"/>
      <c r="M133" s="74"/>
      <c r="N133" s="74"/>
      <c r="O133" s="74"/>
      <c r="P133" s="74"/>
      <c r="Q133" s="74"/>
      <c r="R133" s="74"/>
      <c r="S133" s="74"/>
      <c r="T133" s="74"/>
      <c r="U133" s="29"/>
    </row>
    <row r="134" spans="2:22">
      <c r="B134" s="132"/>
      <c r="C134" s="92"/>
      <c r="D134" s="56" t="s">
        <v>115</v>
      </c>
      <c r="E134" s="57">
        <v>36</v>
      </c>
      <c r="F134" s="53" t="s">
        <v>151</v>
      </c>
      <c r="G134" s="54">
        <v>0.85</v>
      </c>
      <c r="H134" s="36" t="s">
        <v>117</v>
      </c>
      <c r="I134" s="22">
        <v>3246</v>
      </c>
      <c r="J134" s="22">
        <v>3450</v>
      </c>
      <c r="K134" s="23">
        <v>3329</v>
      </c>
      <c r="L134" s="23">
        <v>2640</v>
      </c>
      <c r="M134" s="24">
        <v>3973</v>
      </c>
      <c r="N134" s="23">
        <v>3718</v>
      </c>
      <c r="O134" s="23">
        <v>2819</v>
      </c>
      <c r="P134" s="23">
        <v>2863</v>
      </c>
      <c r="Q134" s="23">
        <v>3904</v>
      </c>
      <c r="R134" s="23">
        <v>5376</v>
      </c>
      <c r="S134" s="23">
        <v>2134</v>
      </c>
      <c r="T134" s="23">
        <v>2640</v>
      </c>
      <c r="U134" s="28">
        <f t="shared" si="23"/>
        <v>40092</v>
      </c>
      <c r="V134" s="2" t="s">
        <v>113</v>
      </c>
    </row>
    <row r="135" spans="2:22" ht="13.5" customHeight="1">
      <c r="B135" s="133"/>
      <c r="C135" s="93"/>
      <c r="D135" s="58" t="s">
        <v>152</v>
      </c>
      <c r="E135" s="97">
        <f>ROUNDDOWN(E133*E134*G134*12,2)</f>
        <v>0</v>
      </c>
      <c r="F135" s="98"/>
      <c r="G135" s="99"/>
      <c r="H135" s="37" t="s">
        <v>118</v>
      </c>
      <c r="I135" s="32">
        <f t="shared" ref="I135:T135" si="40">ROUNDDOWN(I133*I134,2)</f>
        <v>0</v>
      </c>
      <c r="J135" s="32">
        <f t="shared" si="40"/>
        <v>0</v>
      </c>
      <c r="K135" s="32">
        <f t="shared" si="40"/>
        <v>0</v>
      </c>
      <c r="L135" s="32">
        <f t="shared" si="40"/>
        <v>0</v>
      </c>
      <c r="M135" s="32">
        <f t="shared" si="40"/>
        <v>0</v>
      </c>
      <c r="N135" s="32">
        <f t="shared" si="40"/>
        <v>0</v>
      </c>
      <c r="O135" s="32">
        <f t="shared" si="40"/>
        <v>0</v>
      </c>
      <c r="P135" s="32">
        <f t="shared" si="40"/>
        <v>0</v>
      </c>
      <c r="Q135" s="32">
        <f t="shared" si="40"/>
        <v>0</v>
      </c>
      <c r="R135" s="32">
        <f t="shared" si="40"/>
        <v>0</v>
      </c>
      <c r="S135" s="32">
        <f t="shared" si="40"/>
        <v>0</v>
      </c>
      <c r="T135" s="32">
        <f t="shared" si="40"/>
        <v>0</v>
      </c>
      <c r="U135" s="33">
        <f t="shared" si="23"/>
        <v>0</v>
      </c>
      <c r="V135" s="21">
        <f>ROUNDDOWN(E135+U135,0)</f>
        <v>0</v>
      </c>
    </row>
    <row r="136" spans="2:22" s="2" customFormat="1" ht="13.5" customHeight="1">
      <c r="B136" s="131" t="s">
        <v>28</v>
      </c>
      <c r="C136" s="91" t="s">
        <v>138</v>
      </c>
      <c r="D136" s="55" t="s">
        <v>131</v>
      </c>
      <c r="E136" s="94"/>
      <c r="F136" s="95"/>
      <c r="G136" s="96"/>
      <c r="H136" s="35" t="s">
        <v>116</v>
      </c>
      <c r="I136" s="74"/>
      <c r="J136" s="74"/>
      <c r="K136" s="74"/>
      <c r="L136" s="74"/>
      <c r="M136" s="74"/>
      <c r="N136" s="74"/>
      <c r="O136" s="74"/>
      <c r="P136" s="74"/>
      <c r="Q136" s="74"/>
      <c r="R136" s="74"/>
      <c r="S136" s="74"/>
      <c r="T136" s="74"/>
      <c r="U136" s="29"/>
    </row>
    <row r="137" spans="2:22">
      <c r="B137" s="132"/>
      <c r="C137" s="92"/>
      <c r="D137" s="56" t="s">
        <v>130</v>
      </c>
      <c r="E137" s="59">
        <v>25</v>
      </c>
      <c r="F137" s="53" t="s">
        <v>151</v>
      </c>
      <c r="G137" s="54" t="s">
        <v>100</v>
      </c>
      <c r="H137" s="36" t="s">
        <v>117</v>
      </c>
      <c r="I137" s="22">
        <v>2527</v>
      </c>
      <c r="J137" s="22">
        <v>2546</v>
      </c>
      <c r="K137" s="23">
        <v>2636</v>
      </c>
      <c r="L137" s="23">
        <v>2383</v>
      </c>
      <c r="M137" s="24">
        <v>2615</v>
      </c>
      <c r="N137" s="23">
        <v>2761</v>
      </c>
      <c r="O137" s="23">
        <v>2219</v>
      </c>
      <c r="P137" s="23">
        <v>2295</v>
      </c>
      <c r="Q137" s="23">
        <v>2320</v>
      </c>
      <c r="R137" s="23">
        <v>2508</v>
      </c>
      <c r="S137" s="23">
        <v>1193</v>
      </c>
      <c r="T137" s="23">
        <v>2020</v>
      </c>
      <c r="U137" s="28">
        <f t="shared" si="23"/>
        <v>28023</v>
      </c>
      <c r="V137" s="2" t="s">
        <v>113</v>
      </c>
    </row>
    <row r="138" spans="2:22" ht="13.5" customHeight="1">
      <c r="B138" s="132"/>
      <c r="C138" s="93"/>
      <c r="D138" s="58" t="s">
        <v>119</v>
      </c>
      <c r="E138" s="97">
        <f>ROUNDDOWN(E136*E137*12,2)</f>
        <v>0</v>
      </c>
      <c r="F138" s="98"/>
      <c r="G138" s="99"/>
      <c r="H138" s="37" t="s">
        <v>118</v>
      </c>
      <c r="I138" s="32">
        <f t="shared" ref="I138:T138" si="41">ROUNDDOWN(I136*I137,2)</f>
        <v>0</v>
      </c>
      <c r="J138" s="32">
        <f t="shared" si="41"/>
        <v>0</v>
      </c>
      <c r="K138" s="32">
        <f t="shared" si="41"/>
        <v>0</v>
      </c>
      <c r="L138" s="32">
        <f t="shared" si="41"/>
        <v>0</v>
      </c>
      <c r="M138" s="32">
        <f t="shared" si="41"/>
        <v>0</v>
      </c>
      <c r="N138" s="32">
        <f t="shared" si="41"/>
        <v>0</v>
      </c>
      <c r="O138" s="32">
        <f t="shared" si="41"/>
        <v>0</v>
      </c>
      <c r="P138" s="32">
        <f t="shared" si="41"/>
        <v>0</v>
      </c>
      <c r="Q138" s="32">
        <f t="shared" si="41"/>
        <v>0</v>
      </c>
      <c r="R138" s="32">
        <f t="shared" si="41"/>
        <v>0</v>
      </c>
      <c r="S138" s="32">
        <f t="shared" si="41"/>
        <v>0</v>
      </c>
      <c r="T138" s="32">
        <f t="shared" si="41"/>
        <v>0</v>
      </c>
      <c r="U138" s="33">
        <f t="shared" si="23"/>
        <v>0</v>
      </c>
      <c r="V138" s="21">
        <f>ROUNDDOWN(E138+U138,0)</f>
        <v>0</v>
      </c>
    </row>
    <row r="139" spans="2:22" s="2" customFormat="1" ht="13.5" customHeight="1">
      <c r="B139" s="132"/>
      <c r="C139" s="91" t="s">
        <v>136</v>
      </c>
      <c r="D139" s="55" t="s">
        <v>114</v>
      </c>
      <c r="E139" s="94"/>
      <c r="F139" s="95"/>
      <c r="G139" s="96"/>
      <c r="H139" s="35" t="s">
        <v>116</v>
      </c>
      <c r="I139" s="74"/>
      <c r="J139" s="74"/>
      <c r="K139" s="74"/>
      <c r="L139" s="74"/>
      <c r="M139" s="74"/>
      <c r="N139" s="74"/>
      <c r="O139" s="74"/>
      <c r="P139" s="74"/>
      <c r="Q139" s="74"/>
      <c r="R139" s="74"/>
      <c r="S139" s="74"/>
      <c r="T139" s="74"/>
      <c r="U139" s="29"/>
    </row>
    <row r="140" spans="2:22">
      <c r="B140" s="132"/>
      <c r="C140" s="92"/>
      <c r="D140" s="56" t="s">
        <v>115</v>
      </c>
      <c r="E140" s="57">
        <v>21</v>
      </c>
      <c r="F140" s="53" t="s">
        <v>151</v>
      </c>
      <c r="G140" s="54">
        <v>0.95</v>
      </c>
      <c r="H140" s="36" t="s">
        <v>117</v>
      </c>
      <c r="I140" s="22">
        <v>98</v>
      </c>
      <c r="J140" s="22">
        <v>106</v>
      </c>
      <c r="K140" s="23">
        <v>98</v>
      </c>
      <c r="L140" s="23">
        <v>131</v>
      </c>
      <c r="M140" s="24">
        <v>146</v>
      </c>
      <c r="N140" s="23">
        <v>114</v>
      </c>
      <c r="O140" s="23">
        <v>96</v>
      </c>
      <c r="P140" s="23">
        <v>111</v>
      </c>
      <c r="Q140" s="23">
        <v>141</v>
      </c>
      <c r="R140" s="23">
        <v>2179</v>
      </c>
      <c r="S140" s="23">
        <v>1840</v>
      </c>
      <c r="T140" s="23">
        <v>1177</v>
      </c>
      <c r="U140" s="28">
        <f t="shared" si="23"/>
        <v>6237</v>
      </c>
      <c r="V140" s="2" t="s">
        <v>113</v>
      </c>
    </row>
    <row r="141" spans="2:22" ht="13.5" customHeight="1">
      <c r="B141" s="133"/>
      <c r="C141" s="93"/>
      <c r="D141" s="58" t="s">
        <v>152</v>
      </c>
      <c r="E141" s="97">
        <f>ROUNDDOWN(E139*E140*G140*12,2)</f>
        <v>0</v>
      </c>
      <c r="F141" s="98"/>
      <c r="G141" s="99"/>
      <c r="H141" s="37" t="s">
        <v>118</v>
      </c>
      <c r="I141" s="32">
        <f t="shared" ref="I141:T141" si="42">ROUNDDOWN(I139*I140,2)</f>
        <v>0</v>
      </c>
      <c r="J141" s="32">
        <f t="shared" si="42"/>
        <v>0</v>
      </c>
      <c r="K141" s="32">
        <f t="shared" si="42"/>
        <v>0</v>
      </c>
      <c r="L141" s="32">
        <f t="shared" si="42"/>
        <v>0</v>
      </c>
      <c r="M141" s="32">
        <f t="shared" si="42"/>
        <v>0</v>
      </c>
      <c r="N141" s="32">
        <f t="shared" si="42"/>
        <v>0</v>
      </c>
      <c r="O141" s="32">
        <f t="shared" si="42"/>
        <v>0</v>
      </c>
      <c r="P141" s="32">
        <f t="shared" si="42"/>
        <v>0</v>
      </c>
      <c r="Q141" s="32">
        <f t="shared" si="42"/>
        <v>0</v>
      </c>
      <c r="R141" s="32">
        <f t="shared" si="42"/>
        <v>0</v>
      </c>
      <c r="S141" s="32">
        <f t="shared" si="42"/>
        <v>0</v>
      </c>
      <c r="T141" s="32">
        <f t="shared" si="42"/>
        <v>0</v>
      </c>
      <c r="U141" s="33">
        <f t="shared" si="23"/>
        <v>0</v>
      </c>
      <c r="V141" s="21">
        <f>ROUNDDOWN(E141+U141,0)</f>
        <v>0</v>
      </c>
    </row>
    <row r="142" spans="2:22" s="2" customFormat="1" ht="13.5" customHeight="1">
      <c r="B142" s="134" t="s">
        <v>29</v>
      </c>
      <c r="C142" s="91" t="s">
        <v>147</v>
      </c>
      <c r="D142" s="55" t="s">
        <v>114</v>
      </c>
      <c r="E142" s="94"/>
      <c r="F142" s="95"/>
      <c r="G142" s="96"/>
      <c r="H142" s="35" t="s">
        <v>116</v>
      </c>
      <c r="I142" s="74"/>
      <c r="J142" s="74"/>
      <c r="K142" s="74"/>
      <c r="L142" s="74"/>
      <c r="M142" s="74"/>
      <c r="N142" s="74"/>
      <c r="O142" s="74"/>
      <c r="P142" s="74"/>
      <c r="Q142" s="74"/>
      <c r="R142" s="74"/>
      <c r="S142" s="74"/>
      <c r="T142" s="74"/>
      <c r="U142" s="29"/>
    </row>
    <row r="143" spans="2:22">
      <c r="B143" s="132"/>
      <c r="C143" s="92"/>
      <c r="D143" s="56" t="s">
        <v>115</v>
      </c>
      <c r="E143" s="57">
        <v>41</v>
      </c>
      <c r="F143" s="53" t="s">
        <v>151</v>
      </c>
      <c r="G143" s="54">
        <v>0.85</v>
      </c>
      <c r="H143" s="36" t="s">
        <v>117</v>
      </c>
      <c r="I143" s="22">
        <v>4228</v>
      </c>
      <c r="J143" s="22">
        <v>4351</v>
      </c>
      <c r="K143" s="23">
        <v>4770</v>
      </c>
      <c r="L143" s="23">
        <v>3281</v>
      </c>
      <c r="M143" s="24">
        <v>5164</v>
      </c>
      <c r="N143" s="23">
        <v>4820</v>
      </c>
      <c r="O143" s="23">
        <v>2915</v>
      </c>
      <c r="P143" s="23">
        <v>3844</v>
      </c>
      <c r="Q143" s="23">
        <v>5736</v>
      </c>
      <c r="R143" s="23">
        <v>7904</v>
      </c>
      <c r="S143" s="23">
        <v>6722</v>
      </c>
      <c r="T143" s="23">
        <v>7975</v>
      </c>
      <c r="U143" s="28">
        <f t="shared" si="23"/>
        <v>61710</v>
      </c>
      <c r="V143" s="2" t="s">
        <v>113</v>
      </c>
    </row>
    <row r="144" spans="2:22" ht="13.5" customHeight="1">
      <c r="B144" s="135"/>
      <c r="C144" s="93"/>
      <c r="D144" s="58" t="s">
        <v>152</v>
      </c>
      <c r="E144" s="97">
        <f>ROUNDDOWN(E142*E143*G143*12,2)</f>
        <v>0</v>
      </c>
      <c r="F144" s="98"/>
      <c r="G144" s="99"/>
      <c r="H144" s="37" t="s">
        <v>118</v>
      </c>
      <c r="I144" s="32">
        <f t="shared" ref="I144:T144" si="43">ROUNDDOWN(I142*I143,2)</f>
        <v>0</v>
      </c>
      <c r="J144" s="32">
        <f t="shared" si="43"/>
        <v>0</v>
      </c>
      <c r="K144" s="32">
        <f t="shared" si="43"/>
        <v>0</v>
      </c>
      <c r="L144" s="32">
        <f t="shared" si="43"/>
        <v>0</v>
      </c>
      <c r="M144" s="32">
        <f t="shared" si="43"/>
        <v>0</v>
      </c>
      <c r="N144" s="32">
        <f t="shared" si="43"/>
        <v>0</v>
      </c>
      <c r="O144" s="32">
        <f t="shared" si="43"/>
        <v>0</v>
      </c>
      <c r="P144" s="32">
        <f t="shared" si="43"/>
        <v>0</v>
      </c>
      <c r="Q144" s="32">
        <f t="shared" si="43"/>
        <v>0</v>
      </c>
      <c r="R144" s="32">
        <f t="shared" si="43"/>
        <v>0</v>
      </c>
      <c r="S144" s="32">
        <f t="shared" si="43"/>
        <v>0</v>
      </c>
      <c r="T144" s="32">
        <f t="shared" si="43"/>
        <v>0</v>
      </c>
      <c r="U144" s="33">
        <f t="shared" si="23"/>
        <v>0</v>
      </c>
      <c r="V144" s="21">
        <f>ROUNDDOWN(E144+U144,0)</f>
        <v>0</v>
      </c>
    </row>
    <row r="145" spans="2:22" s="2" customFormat="1" ht="13.5" customHeight="1">
      <c r="B145" s="131" t="s">
        <v>30</v>
      </c>
      <c r="C145" s="91" t="s">
        <v>147</v>
      </c>
      <c r="D145" s="55" t="s">
        <v>114</v>
      </c>
      <c r="E145" s="94"/>
      <c r="F145" s="95"/>
      <c r="G145" s="96"/>
      <c r="H145" s="35" t="s">
        <v>116</v>
      </c>
      <c r="I145" s="74"/>
      <c r="J145" s="74"/>
      <c r="K145" s="74"/>
      <c r="L145" s="74"/>
      <c r="M145" s="74"/>
      <c r="N145" s="74"/>
      <c r="O145" s="74"/>
      <c r="P145" s="74"/>
      <c r="Q145" s="74"/>
      <c r="R145" s="74"/>
      <c r="S145" s="74"/>
      <c r="T145" s="74"/>
      <c r="U145" s="29"/>
    </row>
    <row r="146" spans="2:22">
      <c r="B146" s="132"/>
      <c r="C146" s="92"/>
      <c r="D146" s="56" t="s">
        <v>115</v>
      </c>
      <c r="E146" s="57">
        <v>35</v>
      </c>
      <c r="F146" s="53" t="s">
        <v>151</v>
      </c>
      <c r="G146" s="54">
        <v>0.85</v>
      </c>
      <c r="H146" s="36" t="s">
        <v>117</v>
      </c>
      <c r="I146" s="22">
        <v>3657</v>
      </c>
      <c r="J146" s="22">
        <v>4131</v>
      </c>
      <c r="K146" s="23">
        <v>4252</v>
      </c>
      <c r="L146" s="23">
        <v>3309</v>
      </c>
      <c r="M146" s="24">
        <v>4980</v>
      </c>
      <c r="N146" s="23">
        <v>4432</v>
      </c>
      <c r="O146" s="23">
        <v>3122</v>
      </c>
      <c r="P146" s="23">
        <v>3288</v>
      </c>
      <c r="Q146" s="23">
        <v>3848</v>
      </c>
      <c r="R146" s="23">
        <v>4189</v>
      </c>
      <c r="S146" s="23">
        <v>3420</v>
      </c>
      <c r="T146" s="23">
        <v>4475</v>
      </c>
      <c r="U146" s="28">
        <f t="shared" si="23"/>
        <v>47103</v>
      </c>
      <c r="V146" s="2" t="s">
        <v>113</v>
      </c>
    </row>
    <row r="147" spans="2:22" ht="13.5" customHeight="1">
      <c r="B147" s="132"/>
      <c r="C147" s="93"/>
      <c r="D147" s="58" t="s">
        <v>152</v>
      </c>
      <c r="E147" s="97">
        <f>ROUNDDOWN(E145*E146*G146*12,2)</f>
        <v>0</v>
      </c>
      <c r="F147" s="98"/>
      <c r="G147" s="99"/>
      <c r="H147" s="37" t="s">
        <v>118</v>
      </c>
      <c r="I147" s="32">
        <f t="shared" ref="I147:T147" si="44">ROUNDDOWN(I145*I146,2)</f>
        <v>0</v>
      </c>
      <c r="J147" s="32">
        <f t="shared" si="44"/>
        <v>0</v>
      </c>
      <c r="K147" s="32">
        <f t="shared" si="44"/>
        <v>0</v>
      </c>
      <c r="L147" s="32">
        <f t="shared" si="44"/>
        <v>0</v>
      </c>
      <c r="M147" s="32">
        <f t="shared" si="44"/>
        <v>0</v>
      </c>
      <c r="N147" s="32">
        <f t="shared" si="44"/>
        <v>0</v>
      </c>
      <c r="O147" s="32">
        <f t="shared" si="44"/>
        <v>0</v>
      </c>
      <c r="P147" s="32">
        <f t="shared" si="44"/>
        <v>0</v>
      </c>
      <c r="Q147" s="32">
        <f t="shared" si="44"/>
        <v>0</v>
      </c>
      <c r="R147" s="32">
        <f t="shared" si="44"/>
        <v>0</v>
      </c>
      <c r="S147" s="32">
        <f t="shared" si="44"/>
        <v>0</v>
      </c>
      <c r="T147" s="32">
        <f t="shared" si="44"/>
        <v>0</v>
      </c>
      <c r="U147" s="33">
        <f t="shared" si="23"/>
        <v>0</v>
      </c>
      <c r="V147" s="21">
        <f>ROUNDDOWN(E147+U147,0)</f>
        <v>0</v>
      </c>
    </row>
    <row r="148" spans="2:22" s="2" customFormat="1" ht="13.5" customHeight="1">
      <c r="B148" s="132"/>
      <c r="C148" s="91" t="s">
        <v>136</v>
      </c>
      <c r="D148" s="55" t="s">
        <v>114</v>
      </c>
      <c r="E148" s="94"/>
      <c r="F148" s="95"/>
      <c r="G148" s="96"/>
      <c r="H148" s="35" t="s">
        <v>116</v>
      </c>
      <c r="I148" s="74"/>
      <c r="J148" s="74"/>
      <c r="K148" s="74"/>
      <c r="L148" s="74"/>
      <c r="M148" s="74"/>
      <c r="N148" s="74"/>
      <c r="O148" s="74"/>
      <c r="P148" s="74"/>
      <c r="Q148" s="74"/>
      <c r="R148" s="74"/>
      <c r="S148" s="74"/>
      <c r="T148" s="74"/>
      <c r="U148" s="29"/>
    </row>
    <row r="149" spans="2:22">
      <c r="B149" s="132"/>
      <c r="C149" s="92"/>
      <c r="D149" s="56" t="s">
        <v>115</v>
      </c>
      <c r="E149" s="57">
        <v>9</v>
      </c>
      <c r="F149" s="53" t="s">
        <v>151</v>
      </c>
      <c r="G149" s="54">
        <v>0.95</v>
      </c>
      <c r="H149" s="36" t="s">
        <v>117</v>
      </c>
      <c r="I149" s="22">
        <v>0</v>
      </c>
      <c r="J149" s="22">
        <v>0</v>
      </c>
      <c r="K149" s="23">
        <v>0</v>
      </c>
      <c r="L149" s="23">
        <v>0</v>
      </c>
      <c r="M149" s="24">
        <v>0</v>
      </c>
      <c r="N149" s="23">
        <v>0</v>
      </c>
      <c r="O149" s="23">
        <v>0</v>
      </c>
      <c r="P149" s="23">
        <v>0</v>
      </c>
      <c r="Q149" s="23">
        <v>1840</v>
      </c>
      <c r="R149" s="23">
        <v>2734</v>
      </c>
      <c r="S149" s="23">
        <v>0</v>
      </c>
      <c r="T149" s="23">
        <v>0</v>
      </c>
      <c r="U149" s="28">
        <f t="shared" ref="U149:U212" si="45">SUM(I149:T149)</f>
        <v>4574</v>
      </c>
      <c r="V149" s="2" t="s">
        <v>113</v>
      </c>
    </row>
    <row r="150" spans="2:22" ht="13.5" customHeight="1">
      <c r="B150" s="133"/>
      <c r="C150" s="93"/>
      <c r="D150" s="58" t="s">
        <v>152</v>
      </c>
      <c r="E150" s="97">
        <f>ROUNDDOWN(E148*E149*G149*12,2)</f>
        <v>0</v>
      </c>
      <c r="F150" s="98"/>
      <c r="G150" s="99"/>
      <c r="H150" s="37" t="s">
        <v>118</v>
      </c>
      <c r="I150" s="32">
        <f t="shared" ref="I150:T150" si="46">ROUNDDOWN(I148*I149,2)</f>
        <v>0</v>
      </c>
      <c r="J150" s="32">
        <f t="shared" si="46"/>
        <v>0</v>
      </c>
      <c r="K150" s="32">
        <f t="shared" si="46"/>
        <v>0</v>
      </c>
      <c r="L150" s="32">
        <f t="shared" si="46"/>
        <v>0</v>
      </c>
      <c r="M150" s="32">
        <f t="shared" si="46"/>
        <v>0</v>
      </c>
      <c r="N150" s="32">
        <f t="shared" si="46"/>
        <v>0</v>
      </c>
      <c r="O150" s="32">
        <f t="shared" si="46"/>
        <v>0</v>
      </c>
      <c r="P150" s="32">
        <f t="shared" si="46"/>
        <v>0</v>
      </c>
      <c r="Q150" s="32">
        <f t="shared" si="46"/>
        <v>0</v>
      </c>
      <c r="R150" s="32">
        <f t="shared" si="46"/>
        <v>0</v>
      </c>
      <c r="S150" s="32">
        <f t="shared" si="46"/>
        <v>0</v>
      </c>
      <c r="T150" s="32">
        <f t="shared" si="46"/>
        <v>0</v>
      </c>
      <c r="U150" s="33">
        <f t="shared" si="45"/>
        <v>0</v>
      </c>
      <c r="V150" s="21">
        <f>ROUNDDOWN(E150+U150,0)</f>
        <v>0</v>
      </c>
    </row>
    <row r="151" spans="2:22" s="2" customFormat="1" ht="13.5" customHeight="1">
      <c r="B151" s="134" t="s">
        <v>31</v>
      </c>
      <c r="C151" s="91" t="s">
        <v>147</v>
      </c>
      <c r="D151" s="55" t="s">
        <v>114</v>
      </c>
      <c r="E151" s="94"/>
      <c r="F151" s="95"/>
      <c r="G151" s="96"/>
      <c r="H151" s="35" t="s">
        <v>116</v>
      </c>
      <c r="I151" s="74"/>
      <c r="J151" s="74"/>
      <c r="K151" s="74"/>
      <c r="L151" s="74"/>
      <c r="M151" s="74"/>
      <c r="N151" s="74"/>
      <c r="O151" s="74"/>
      <c r="P151" s="74"/>
      <c r="Q151" s="74"/>
      <c r="R151" s="74"/>
      <c r="S151" s="74"/>
      <c r="T151" s="74"/>
      <c r="U151" s="29"/>
    </row>
    <row r="152" spans="2:22">
      <c r="B152" s="132"/>
      <c r="C152" s="92"/>
      <c r="D152" s="56" t="s">
        <v>115</v>
      </c>
      <c r="E152" s="57">
        <v>30</v>
      </c>
      <c r="F152" s="53" t="s">
        <v>151</v>
      </c>
      <c r="G152" s="54">
        <v>0.85</v>
      </c>
      <c r="H152" s="36" t="s">
        <v>117</v>
      </c>
      <c r="I152" s="22">
        <v>3691</v>
      </c>
      <c r="J152" s="22">
        <v>4280</v>
      </c>
      <c r="K152" s="23">
        <v>4262</v>
      </c>
      <c r="L152" s="23">
        <v>3830</v>
      </c>
      <c r="M152" s="24">
        <v>5190</v>
      </c>
      <c r="N152" s="23">
        <v>4664</v>
      </c>
      <c r="O152" s="23">
        <v>3374</v>
      </c>
      <c r="P152" s="23">
        <v>3324</v>
      </c>
      <c r="Q152" s="23">
        <v>3650</v>
      </c>
      <c r="R152" s="23">
        <v>5505</v>
      </c>
      <c r="S152" s="23">
        <v>4811</v>
      </c>
      <c r="T152" s="23">
        <v>5018</v>
      </c>
      <c r="U152" s="28">
        <f t="shared" si="45"/>
        <v>51599</v>
      </c>
      <c r="V152" s="2" t="s">
        <v>113</v>
      </c>
    </row>
    <row r="153" spans="2:22" ht="13.5" customHeight="1">
      <c r="B153" s="135"/>
      <c r="C153" s="93"/>
      <c r="D153" s="58" t="s">
        <v>152</v>
      </c>
      <c r="E153" s="97">
        <f>ROUNDDOWN(E151*E152*G152*12,2)</f>
        <v>0</v>
      </c>
      <c r="F153" s="98"/>
      <c r="G153" s="99"/>
      <c r="H153" s="37" t="s">
        <v>118</v>
      </c>
      <c r="I153" s="32">
        <f t="shared" ref="I153:T153" si="47">ROUNDDOWN(I151*I152,2)</f>
        <v>0</v>
      </c>
      <c r="J153" s="32">
        <f t="shared" si="47"/>
        <v>0</v>
      </c>
      <c r="K153" s="32">
        <f t="shared" si="47"/>
        <v>0</v>
      </c>
      <c r="L153" s="32">
        <f t="shared" si="47"/>
        <v>0</v>
      </c>
      <c r="M153" s="32">
        <f t="shared" si="47"/>
        <v>0</v>
      </c>
      <c r="N153" s="32">
        <f t="shared" si="47"/>
        <v>0</v>
      </c>
      <c r="O153" s="32">
        <f t="shared" si="47"/>
        <v>0</v>
      </c>
      <c r="P153" s="32">
        <f t="shared" si="47"/>
        <v>0</v>
      </c>
      <c r="Q153" s="32">
        <f t="shared" si="47"/>
        <v>0</v>
      </c>
      <c r="R153" s="32">
        <f t="shared" si="47"/>
        <v>0</v>
      </c>
      <c r="S153" s="32">
        <f t="shared" si="47"/>
        <v>0</v>
      </c>
      <c r="T153" s="32">
        <f t="shared" si="47"/>
        <v>0</v>
      </c>
      <c r="U153" s="33">
        <f t="shared" si="45"/>
        <v>0</v>
      </c>
      <c r="V153" s="21">
        <f>ROUNDDOWN(E153+U153,0)</f>
        <v>0</v>
      </c>
    </row>
    <row r="154" spans="2:22" s="2" customFormat="1" ht="13.5" customHeight="1">
      <c r="B154" s="131" t="s">
        <v>123</v>
      </c>
      <c r="C154" s="91" t="s">
        <v>136</v>
      </c>
      <c r="D154" s="55" t="s">
        <v>114</v>
      </c>
      <c r="E154" s="94"/>
      <c r="F154" s="95"/>
      <c r="G154" s="96"/>
      <c r="H154" s="35" t="s">
        <v>116</v>
      </c>
      <c r="I154" s="74"/>
      <c r="J154" s="74"/>
      <c r="K154" s="74"/>
      <c r="L154" s="74"/>
      <c r="M154" s="74"/>
      <c r="N154" s="74"/>
      <c r="O154" s="74"/>
      <c r="P154" s="74"/>
      <c r="Q154" s="74"/>
      <c r="R154" s="74"/>
      <c r="S154" s="74"/>
      <c r="T154" s="74"/>
      <c r="U154" s="29"/>
    </row>
    <row r="155" spans="2:22">
      <c r="B155" s="132"/>
      <c r="C155" s="92"/>
      <c r="D155" s="56" t="s">
        <v>115</v>
      </c>
      <c r="E155" s="57">
        <v>3</v>
      </c>
      <c r="F155" s="53" t="s">
        <v>151</v>
      </c>
      <c r="G155" s="54">
        <v>0.95</v>
      </c>
      <c r="H155" s="36" t="s">
        <v>117</v>
      </c>
      <c r="I155" s="22">
        <v>0</v>
      </c>
      <c r="J155" s="22">
        <v>0</v>
      </c>
      <c r="K155" s="25">
        <v>0</v>
      </c>
      <c r="L155" s="23">
        <v>0</v>
      </c>
      <c r="M155" s="24">
        <v>0</v>
      </c>
      <c r="N155" s="23">
        <v>0</v>
      </c>
      <c r="O155" s="23">
        <v>0</v>
      </c>
      <c r="P155" s="23">
        <v>0</v>
      </c>
      <c r="Q155" s="23">
        <v>1065</v>
      </c>
      <c r="R155" s="23">
        <v>1407</v>
      </c>
      <c r="S155" s="23">
        <v>0</v>
      </c>
      <c r="T155" s="23">
        <v>0</v>
      </c>
      <c r="U155" s="28">
        <f t="shared" si="45"/>
        <v>2472</v>
      </c>
      <c r="V155" s="2" t="s">
        <v>113</v>
      </c>
    </row>
    <row r="156" spans="2:22" ht="13.5" customHeight="1">
      <c r="B156" s="133"/>
      <c r="C156" s="93"/>
      <c r="D156" s="58" t="s">
        <v>152</v>
      </c>
      <c r="E156" s="97">
        <f>ROUNDDOWN(E154*E155*G155*12,2)</f>
        <v>0</v>
      </c>
      <c r="F156" s="98"/>
      <c r="G156" s="99"/>
      <c r="H156" s="37" t="s">
        <v>118</v>
      </c>
      <c r="I156" s="32">
        <f t="shared" ref="I156:T156" si="48">ROUNDDOWN(I154*I155,2)</f>
        <v>0</v>
      </c>
      <c r="J156" s="32">
        <f t="shared" si="48"/>
        <v>0</v>
      </c>
      <c r="K156" s="32">
        <f t="shared" si="48"/>
        <v>0</v>
      </c>
      <c r="L156" s="32">
        <f t="shared" si="48"/>
        <v>0</v>
      </c>
      <c r="M156" s="32">
        <f t="shared" si="48"/>
        <v>0</v>
      </c>
      <c r="N156" s="32">
        <f t="shared" si="48"/>
        <v>0</v>
      </c>
      <c r="O156" s="32">
        <f t="shared" si="48"/>
        <v>0</v>
      </c>
      <c r="P156" s="32">
        <f t="shared" si="48"/>
        <v>0</v>
      </c>
      <c r="Q156" s="32">
        <f t="shared" si="48"/>
        <v>0</v>
      </c>
      <c r="R156" s="32">
        <f t="shared" si="48"/>
        <v>0</v>
      </c>
      <c r="S156" s="32">
        <f t="shared" si="48"/>
        <v>0</v>
      </c>
      <c r="T156" s="32">
        <f t="shared" si="48"/>
        <v>0</v>
      </c>
      <c r="U156" s="33">
        <f t="shared" si="45"/>
        <v>0</v>
      </c>
      <c r="V156" s="21">
        <f>ROUNDDOWN(E156+U156,0)</f>
        <v>0</v>
      </c>
    </row>
    <row r="157" spans="2:22" s="2" customFormat="1" ht="13.5" customHeight="1">
      <c r="B157" s="134" t="s">
        <v>32</v>
      </c>
      <c r="C157" s="91" t="s">
        <v>147</v>
      </c>
      <c r="D157" s="55" t="s">
        <v>114</v>
      </c>
      <c r="E157" s="94"/>
      <c r="F157" s="95"/>
      <c r="G157" s="96"/>
      <c r="H157" s="35" t="s">
        <v>116</v>
      </c>
      <c r="I157" s="74"/>
      <c r="J157" s="74"/>
      <c r="K157" s="74"/>
      <c r="L157" s="74"/>
      <c r="M157" s="74"/>
      <c r="N157" s="74"/>
      <c r="O157" s="74"/>
      <c r="P157" s="74"/>
      <c r="Q157" s="74"/>
      <c r="R157" s="74"/>
      <c r="S157" s="74"/>
      <c r="T157" s="74"/>
      <c r="U157" s="29"/>
    </row>
    <row r="158" spans="2:22">
      <c r="B158" s="132"/>
      <c r="C158" s="92"/>
      <c r="D158" s="56" t="s">
        <v>115</v>
      </c>
      <c r="E158" s="57">
        <v>55</v>
      </c>
      <c r="F158" s="53" t="s">
        <v>151</v>
      </c>
      <c r="G158" s="54">
        <v>0.85</v>
      </c>
      <c r="H158" s="36" t="s">
        <v>117</v>
      </c>
      <c r="I158" s="22">
        <v>4854</v>
      </c>
      <c r="J158" s="22">
        <v>6029</v>
      </c>
      <c r="K158" s="23">
        <v>5914</v>
      </c>
      <c r="L158" s="23">
        <v>4758</v>
      </c>
      <c r="M158" s="24">
        <v>6693</v>
      </c>
      <c r="N158" s="23">
        <v>6166</v>
      </c>
      <c r="O158" s="23">
        <v>4734</v>
      </c>
      <c r="P158" s="23">
        <v>5321</v>
      </c>
      <c r="Q158" s="23">
        <v>6644</v>
      </c>
      <c r="R158" s="23">
        <v>6746</v>
      </c>
      <c r="S158" s="23">
        <v>3473</v>
      </c>
      <c r="T158" s="23">
        <v>4931</v>
      </c>
      <c r="U158" s="28">
        <f t="shared" si="45"/>
        <v>66263</v>
      </c>
      <c r="V158" s="2" t="s">
        <v>113</v>
      </c>
    </row>
    <row r="159" spans="2:22" ht="13.5" customHeight="1">
      <c r="B159" s="135"/>
      <c r="C159" s="93"/>
      <c r="D159" s="58" t="s">
        <v>152</v>
      </c>
      <c r="E159" s="97">
        <f>ROUNDDOWN(E157*E158*G158*12,2)</f>
        <v>0</v>
      </c>
      <c r="F159" s="98"/>
      <c r="G159" s="99"/>
      <c r="H159" s="37" t="s">
        <v>118</v>
      </c>
      <c r="I159" s="32">
        <f t="shared" ref="I159:T159" si="49">ROUNDDOWN(I157*I158,2)</f>
        <v>0</v>
      </c>
      <c r="J159" s="32">
        <f t="shared" si="49"/>
        <v>0</v>
      </c>
      <c r="K159" s="32">
        <f t="shared" si="49"/>
        <v>0</v>
      </c>
      <c r="L159" s="32">
        <f t="shared" si="49"/>
        <v>0</v>
      </c>
      <c r="M159" s="32">
        <f t="shared" si="49"/>
        <v>0</v>
      </c>
      <c r="N159" s="32">
        <f t="shared" si="49"/>
        <v>0</v>
      </c>
      <c r="O159" s="32">
        <f t="shared" si="49"/>
        <v>0</v>
      </c>
      <c r="P159" s="32">
        <f t="shared" si="49"/>
        <v>0</v>
      </c>
      <c r="Q159" s="32">
        <f t="shared" si="49"/>
        <v>0</v>
      </c>
      <c r="R159" s="32">
        <f t="shared" si="49"/>
        <v>0</v>
      </c>
      <c r="S159" s="32">
        <f t="shared" si="49"/>
        <v>0</v>
      </c>
      <c r="T159" s="32">
        <f t="shared" si="49"/>
        <v>0</v>
      </c>
      <c r="U159" s="33">
        <f t="shared" si="45"/>
        <v>0</v>
      </c>
      <c r="V159" s="21">
        <f>ROUNDDOWN(E159+U159,0)</f>
        <v>0</v>
      </c>
    </row>
    <row r="160" spans="2:22" s="2" customFormat="1" ht="13.5" customHeight="1">
      <c r="B160" s="131" t="s">
        <v>33</v>
      </c>
      <c r="C160" s="91" t="s">
        <v>147</v>
      </c>
      <c r="D160" s="55" t="s">
        <v>114</v>
      </c>
      <c r="E160" s="94"/>
      <c r="F160" s="95"/>
      <c r="G160" s="96"/>
      <c r="H160" s="35" t="s">
        <v>116</v>
      </c>
      <c r="I160" s="74"/>
      <c r="J160" s="74"/>
      <c r="K160" s="74"/>
      <c r="L160" s="74"/>
      <c r="M160" s="74"/>
      <c r="N160" s="74"/>
      <c r="O160" s="74"/>
      <c r="P160" s="74"/>
      <c r="Q160" s="74"/>
      <c r="R160" s="74"/>
      <c r="S160" s="74"/>
      <c r="T160" s="74"/>
      <c r="U160" s="29"/>
    </row>
    <row r="161" spans="2:22">
      <c r="B161" s="132"/>
      <c r="C161" s="92"/>
      <c r="D161" s="56" t="s">
        <v>115</v>
      </c>
      <c r="E161" s="57">
        <v>32</v>
      </c>
      <c r="F161" s="53" t="s">
        <v>151</v>
      </c>
      <c r="G161" s="54">
        <v>0.85</v>
      </c>
      <c r="H161" s="36" t="s">
        <v>117</v>
      </c>
      <c r="I161" s="22">
        <v>5422</v>
      </c>
      <c r="J161" s="22">
        <v>5242</v>
      </c>
      <c r="K161" s="23">
        <v>5296</v>
      </c>
      <c r="L161" s="23">
        <v>5026</v>
      </c>
      <c r="M161" s="24">
        <v>6319</v>
      </c>
      <c r="N161" s="23">
        <v>5890</v>
      </c>
      <c r="O161" s="23">
        <v>5349</v>
      </c>
      <c r="P161" s="23">
        <v>5130</v>
      </c>
      <c r="Q161" s="23">
        <v>7993</v>
      </c>
      <c r="R161" s="23">
        <v>8277</v>
      </c>
      <c r="S161" s="23">
        <v>6187</v>
      </c>
      <c r="T161" s="23">
        <v>6900</v>
      </c>
      <c r="U161" s="28">
        <f t="shared" si="45"/>
        <v>73031</v>
      </c>
      <c r="V161" s="2" t="s">
        <v>113</v>
      </c>
    </row>
    <row r="162" spans="2:22" ht="13.5" customHeight="1">
      <c r="B162" s="133"/>
      <c r="C162" s="93"/>
      <c r="D162" s="58" t="s">
        <v>152</v>
      </c>
      <c r="E162" s="97">
        <f>ROUNDDOWN(E160*E161*G161*12,2)</f>
        <v>0</v>
      </c>
      <c r="F162" s="98"/>
      <c r="G162" s="99"/>
      <c r="H162" s="37" t="s">
        <v>118</v>
      </c>
      <c r="I162" s="32">
        <f t="shared" ref="I162:T162" si="50">ROUNDDOWN(I160*I161,2)</f>
        <v>0</v>
      </c>
      <c r="J162" s="32">
        <f t="shared" si="50"/>
        <v>0</v>
      </c>
      <c r="K162" s="32">
        <f t="shared" si="50"/>
        <v>0</v>
      </c>
      <c r="L162" s="32">
        <f t="shared" si="50"/>
        <v>0</v>
      </c>
      <c r="M162" s="32">
        <f t="shared" si="50"/>
        <v>0</v>
      </c>
      <c r="N162" s="32">
        <f t="shared" si="50"/>
        <v>0</v>
      </c>
      <c r="O162" s="32">
        <f t="shared" si="50"/>
        <v>0</v>
      </c>
      <c r="P162" s="32">
        <f t="shared" si="50"/>
        <v>0</v>
      </c>
      <c r="Q162" s="32">
        <f t="shared" si="50"/>
        <v>0</v>
      </c>
      <c r="R162" s="32">
        <f t="shared" si="50"/>
        <v>0</v>
      </c>
      <c r="S162" s="32">
        <f t="shared" si="50"/>
        <v>0</v>
      </c>
      <c r="T162" s="32">
        <f t="shared" si="50"/>
        <v>0</v>
      </c>
      <c r="U162" s="33">
        <f t="shared" si="45"/>
        <v>0</v>
      </c>
      <c r="V162" s="21">
        <f>ROUNDDOWN(E162+U162,0)</f>
        <v>0</v>
      </c>
    </row>
    <row r="163" spans="2:22" s="2" customFormat="1" ht="13.5" customHeight="1">
      <c r="B163" s="131" t="s">
        <v>35</v>
      </c>
      <c r="C163" s="91" t="s">
        <v>147</v>
      </c>
      <c r="D163" s="55" t="s">
        <v>114</v>
      </c>
      <c r="E163" s="94"/>
      <c r="F163" s="95"/>
      <c r="G163" s="96"/>
      <c r="H163" s="35" t="s">
        <v>116</v>
      </c>
      <c r="I163" s="74"/>
      <c r="J163" s="74"/>
      <c r="K163" s="74"/>
      <c r="L163" s="74"/>
      <c r="M163" s="74"/>
      <c r="N163" s="74"/>
      <c r="O163" s="74"/>
      <c r="P163" s="74"/>
      <c r="Q163" s="74"/>
      <c r="R163" s="74"/>
      <c r="S163" s="74"/>
      <c r="T163" s="74"/>
      <c r="U163" s="29"/>
    </row>
    <row r="164" spans="2:22">
      <c r="B164" s="132"/>
      <c r="C164" s="92"/>
      <c r="D164" s="56" t="s">
        <v>115</v>
      </c>
      <c r="E164" s="57">
        <v>17</v>
      </c>
      <c r="F164" s="53" t="s">
        <v>151</v>
      </c>
      <c r="G164" s="54">
        <v>0.85</v>
      </c>
      <c r="H164" s="36" t="s">
        <v>117</v>
      </c>
      <c r="I164" s="22">
        <v>1705</v>
      </c>
      <c r="J164" s="22">
        <v>2223</v>
      </c>
      <c r="K164" s="23">
        <v>2273</v>
      </c>
      <c r="L164" s="23">
        <v>2599</v>
      </c>
      <c r="M164" s="24">
        <v>3097</v>
      </c>
      <c r="N164" s="23">
        <v>2370</v>
      </c>
      <c r="O164" s="23">
        <v>1698</v>
      </c>
      <c r="P164" s="23">
        <v>1776</v>
      </c>
      <c r="Q164" s="23">
        <v>1908</v>
      </c>
      <c r="R164" s="23">
        <v>1715</v>
      </c>
      <c r="S164" s="23">
        <v>1212</v>
      </c>
      <c r="T164" s="23">
        <v>1799</v>
      </c>
      <c r="U164" s="28">
        <f t="shared" si="45"/>
        <v>24375</v>
      </c>
      <c r="V164" s="2" t="s">
        <v>113</v>
      </c>
    </row>
    <row r="165" spans="2:22" ht="13.5" customHeight="1">
      <c r="B165" s="132"/>
      <c r="C165" s="93"/>
      <c r="D165" s="58" t="s">
        <v>152</v>
      </c>
      <c r="E165" s="97">
        <f>ROUNDDOWN(E163*E164*G164*12,2)</f>
        <v>0</v>
      </c>
      <c r="F165" s="98"/>
      <c r="G165" s="99"/>
      <c r="H165" s="37" t="s">
        <v>118</v>
      </c>
      <c r="I165" s="32">
        <f t="shared" ref="I165:T165" si="51">ROUNDDOWN(I163*I164,2)</f>
        <v>0</v>
      </c>
      <c r="J165" s="32">
        <f t="shared" si="51"/>
        <v>0</v>
      </c>
      <c r="K165" s="32">
        <f t="shared" si="51"/>
        <v>0</v>
      </c>
      <c r="L165" s="32">
        <f t="shared" si="51"/>
        <v>0</v>
      </c>
      <c r="M165" s="32">
        <f t="shared" si="51"/>
        <v>0</v>
      </c>
      <c r="N165" s="32">
        <f t="shared" si="51"/>
        <v>0</v>
      </c>
      <c r="O165" s="32">
        <f t="shared" si="51"/>
        <v>0</v>
      </c>
      <c r="P165" s="32">
        <f t="shared" si="51"/>
        <v>0</v>
      </c>
      <c r="Q165" s="32">
        <f t="shared" si="51"/>
        <v>0</v>
      </c>
      <c r="R165" s="32">
        <f t="shared" si="51"/>
        <v>0</v>
      </c>
      <c r="S165" s="32">
        <f t="shared" si="51"/>
        <v>0</v>
      </c>
      <c r="T165" s="32">
        <f t="shared" si="51"/>
        <v>0</v>
      </c>
      <c r="U165" s="33">
        <f t="shared" si="45"/>
        <v>0</v>
      </c>
      <c r="V165" s="21">
        <f>ROUNDDOWN(E165+U165,0)</f>
        <v>0</v>
      </c>
    </row>
    <row r="166" spans="2:22" s="2" customFormat="1" ht="13.5" customHeight="1">
      <c r="B166" s="132"/>
      <c r="C166" s="91" t="s">
        <v>137</v>
      </c>
      <c r="D166" s="55" t="s">
        <v>132</v>
      </c>
      <c r="E166" s="94"/>
      <c r="F166" s="95"/>
      <c r="G166" s="96"/>
      <c r="H166" s="35" t="s">
        <v>116</v>
      </c>
      <c r="I166" s="74"/>
      <c r="J166" s="74"/>
      <c r="K166" s="74"/>
      <c r="L166" s="74"/>
      <c r="M166" s="74"/>
      <c r="N166" s="74"/>
      <c r="O166" s="74"/>
      <c r="P166" s="74"/>
      <c r="Q166" s="74"/>
      <c r="R166" s="74"/>
      <c r="S166" s="74"/>
      <c r="T166" s="74"/>
      <c r="U166" s="29"/>
    </row>
    <row r="167" spans="2:22">
      <c r="B167" s="132"/>
      <c r="C167" s="92"/>
      <c r="D167" s="56" t="s">
        <v>133</v>
      </c>
      <c r="E167" s="60">
        <v>15</v>
      </c>
      <c r="F167" s="53" t="s">
        <v>151</v>
      </c>
      <c r="G167" s="54" t="s">
        <v>100</v>
      </c>
      <c r="H167" s="36" t="s">
        <v>117</v>
      </c>
      <c r="I167" s="22">
        <v>2</v>
      </c>
      <c r="J167" s="22">
        <v>8</v>
      </c>
      <c r="K167" s="23">
        <v>2</v>
      </c>
      <c r="L167" s="23">
        <v>2</v>
      </c>
      <c r="M167" s="24">
        <v>2</v>
      </c>
      <c r="N167" s="23">
        <v>1</v>
      </c>
      <c r="O167" s="23">
        <v>1</v>
      </c>
      <c r="P167" s="23">
        <v>2</v>
      </c>
      <c r="Q167" s="23">
        <v>8</v>
      </c>
      <c r="R167" s="23">
        <v>11</v>
      </c>
      <c r="S167" s="23">
        <v>2</v>
      </c>
      <c r="T167" s="23">
        <v>5</v>
      </c>
      <c r="U167" s="28">
        <f t="shared" si="45"/>
        <v>46</v>
      </c>
      <c r="V167" s="2" t="s">
        <v>113</v>
      </c>
    </row>
    <row r="168" spans="2:22" ht="13.5" customHeight="1">
      <c r="B168" s="132"/>
      <c r="C168" s="93"/>
      <c r="D168" s="58" t="s">
        <v>153</v>
      </c>
      <c r="E168" s="97">
        <f>ROUNDDOWN(E166*12,2)</f>
        <v>0</v>
      </c>
      <c r="F168" s="98"/>
      <c r="G168" s="99"/>
      <c r="H168" s="37" t="s">
        <v>118</v>
      </c>
      <c r="I168" s="32">
        <f t="shared" ref="I168:T168" si="52">ROUNDDOWN(I166*I167,2)</f>
        <v>0</v>
      </c>
      <c r="J168" s="32">
        <f t="shared" si="52"/>
        <v>0</v>
      </c>
      <c r="K168" s="32">
        <f t="shared" si="52"/>
        <v>0</v>
      </c>
      <c r="L168" s="32">
        <f t="shared" si="52"/>
        <v>0</v>
      </c>
      <c r="M168" s="32">
        <f t="shared" si="52"/>
        <v>0</v>
      </c>
      <c r="N168" s="32">
        <f t="shared" si="52"/>
        <v>0</v>
      </c>
      <c r="O168" s="32">
        <f t="shared" si="52"/>
        <v>0</v>
      </c>
      <c r="P168" s="32">
        <f t="shared" si="52"/>
        <v>0</v>
      </c>
      <c r="Q168" s="32">
        <f t="shared" si="52"/>
        <v>0</v>
      </c>
      <c r="R168" s="32">
        <f t="shared" si="52"/>
        <v>0</v>
      </c>
      <c r="S168" s="32">
        <f t="shared" si="52"/>
        <v>0</v>
      </c>
      <c r="T168" s="32">
        <f t="shared" si="52"/>
        <v>0</v>
      </c>
      <c r="U168" s="33">
        <f t="shared" si="45"/>
        <v>0</v>
      </c>
      <c r="V168" s="21">
        <f>ROUNDDOWN(E168+U168,0)</f>
        <v>0</v>
      </c>
    </row>
    <row r="169" spans="2:22" s="2" customFormat="1" ht="13.5" customHeight="1">
      <c r="B169" s="132"/>
      <c r="C169" s="91" t="s">
        <v>136</v>
      </c>
      <c r="D169" s="55" t="s">
        <v>114</v>
      </c>
      <c r="E169" s="94"/>
      <c r="F169" s="95"/>
      <c r="G169" s="96"/>
      <c r="H169" s="35" t="s">
        <v>116</v>
      </c>
      <c r="I169" s="74"/>
      <c r="J169" s="74"/>
      <c r="K169" s="74"/>
      <c r="L169" s="74"/>
      <c r="M169" s="74"/>
      <c r="N169" s="74"/>
      <c r="O169" s="74"/>
      <c r="P169" s="74"/>
      <c r="Q169" s="74"/>
      <c r="R169" s="74"/>
      <c r="S169" s="74"/>
      <c r="T169" s="74"/>
      <c r="U169" s="29"/>
    </row>
    <row r="170" spans="2:22">
      <c r="B170" s="132"/>
      <c r="C170" s="92"/>
      <c r="D170" s="56" t="s">
        <v>115</v>
      </c>
      <c r="E170" s="57">
        <v>7</v>
      </c>
      <c r="F170" s="53" t="s">
        <v>151</v>
      </c>
      <c r="G170" s="54">
        <v>0.95</v>
      </c>
      <c r="H170" s="36" t="s">
        <v>117</v>
      </c>
      <c r="I170" s="22">
        <v>0</v>
      </c>
      <c r="J170" s="22">
        <v>0</v>
      </c>
      <c r="K170" s="23">
        <v>0</v>
      </c>
      <c r="L170" s="23">
        <v>0</v>
      </c>
      <c r="M170" s="24">
        <v>0</v>
      </c>
      <c r="N170" s="23">
        <v>0</v>
      </c>
      <c r="O170" s="23">
        <v>0</v>
      </c>
      <c r="P170" s="23">
        <v>0</v>
      </c>
      <c r="Q170" s="23">
        <v>898</v>
      </c>
      <c r="R170" s="23">
        <v>2322</v>
      </c>
      <c r="S170" s="23">
        <v>500</v>
      </c>
      <c r="T170" s="23">
        <v>0</v>
      </c>
      <c r="U170" s="28">
        <f t="shared" si="45"/>
        <v>3720</v>
      </c>
      <c r="V170" s="2" t="s">
        <v>113</v>
      </c>
    </row>
    <row r="171" spans="2:22" ht="13.5" customHeight="1">
      <c r="B171" s="132"/>
      <c r="C171" s="93"/>
      <c r="D171" s="58" t="s">
        <v>152</v>
      </c>
      <c r="E171" s="97">
        <f>ROUNDDOWN(E169*E170*G170*12,2)</f>
        <v>0</v>
      </c>
      <c r="F171" s="98"/>
      <c r="G171" s="99"/>
      <c r="H171" s="37" t="s">
        <v>118</v>
      </c>
      <c r="I171" s="32">
        <f t="shared" ref="I171:T171" si="53">ROUNDDOWN(I169*I170,2)</f>
        <v>0</v>
      </c>
      <c r="J171" s="32">
        <f t="shared" si="53"/>
        <v>0</v>
      </c>
      <c r="K171" s="32">
        <f t="shared" si="53"/>
        <v>0</v>
      </c>
      <c r="L171" s="32">
        <f t="shared" si="53"/>
        <v>0</v>
      </c>
      <c r="M171" s="32">
        <f t="shared" si="53"/>
        <v>0</v>
      </c>
      <c r="N171" s="32">
        <f t="shared" si="53"/>
        <v>0</v>
      </c>
      <c r="O171" s="32">
        <f t="shared" si="53"/>
        <v>0</v>
      </c>
      <c r="P171" s="32">
        <f t="shared" si="53"/>
        <v>0</v>
      </c>
      <c r="Q171" s="32">
        <f t="shared" si="53"/>
        <v>0</v>
      </c>
      <c r="R171" s="32">
        <f t="shared" si="53"/>
        <v>0</v>
      </c>
      <c r="S171" s="32">
        <f t="shared" si="53"/>
        <v>0</v>
      </c>
      <c r="T171" s="32">
        <f t="shared" si="53"/>
        <v>0</v>
      </c>
      <c r="U171" s="33">
        <f t="shared" si="45"/>
        <v>0</v>
      </c>
      <c r="V171" s="21">
        <f>ROUNDDOWN(E171+U171,0)</f>
        <v>0</v>
      </c>
    </row>
    <row r="172" spans="2:22" s="2" customFormat="1" ht="13.5" customHeight="1">
      <c r="B172" s="132"/>
      <c r="C172" s="91" t="s">
        <v>136</v>
      </c>
      <c r="D172" s="55" t="s">
        <v>114</v>
      </c>
      <c r="E172" s="94"/>
      <c r="F172" s="95"/>
      <c r="G172" s="96"/>
      <c r="H172" s="35" t="s">
        <v>116</v>
      </c>
      <c r="I172" s="74"/>
      <c r="J172" s="74"/>
      <c r="K172" s="74"/>
      <c r="L172" s="74"/>
      <c r="M172" s="74"/>
      <c r="N172" s="74"/>
      <c r="O172" s="74"/>
      <c r="P172" s="74"/>
      <c r="Q172" s="74"/>
      <c r="R172" s="74"/>
      <c r="S172" s="74"/>
      <c r="T172" s="74"/>
      <c r="U172" s="29"/>
    </row>
    <row r="173" spans="2:22">
      <c r="B173" s="132"/>
      <c r="C173" s="92"/>
      <c r="D173" s="56" t="s">
        <v>115</v>
      </c>
      <c r="E173" s="57">
        <v>5</v>
      </c>
      <c r="F173" s="53" t="s">
        <v>151</v>
      </c>
      <c r="G173" s="54">
        <v>0.95</v>
      </c>
      <c r="H173" s="36" t="s">
        <v>117</v>
      </c>
      <c r="I173" s="22">
        <v>0</v>
      </c>
      <c r="J173" s="22">
        <v>0</v>
      </c>
      <c r="K173" s="23">
        <v>0</v>
      </c>
      <c r="L173" s="23">
        <v>0</v>
      </c>
      <c r="M173" s="24">
        <v>0</v>
      </c>
      <c r="N173" s="23">
        <v>0</v>
      </c>
      <c r="O173" s="23">
        <v>0</v>
      </c>
      <c r="P173" s="23">
        <v>1</v>
      </c>
      <c r="Q173" s="23">
        <v>279</v>
      </c>
      <c r="R173" s="23">
        <v>645</v>
      </c>
      <c r="S173" s="23">
        <v>134</v>
      </c>
      <c r="T173" s="23">
        <v>0</v>
      </c>
      <c r="U173" s="28">
        <f t="shared" si="45"/>
        <v>1059</v>
      </c>
      <c r="V173" s="2" t="s">
        <v>113</v>
      </c>
    </row>
    <row r="174" spans="2:22" ht="13.5" customHeight="1">
      <c r="B174" s="133"/>
      <c r="C174" s="93"/>
      <c r="D174" s="58" t="s">
        <v>152</v>
      </c>
      <c r="E174" s="97">
        <f>ROUNDDOWN(E172*E173*G173*12,2)</f>
        <v>0</v>
      </c>
      <c r="F174" s="98"/>
      <c r="G174" s="99"/>
      <c r="H174" s="37" t="s">
        <v>118</v>
      </c>
      <c r="I174" s="32">
        <f t="shared" ref="I174:T174" si="54">ROUNDDOWN(I172*I173,2)</f>
        <v>0</v>
      </c>
      <c r="J174" s="32">
        <f t="shared" si="54"/>
        <v>0</v>
      </c>
      <c r="K174" s="32">
        <f t="shared" si="54"/>
        <v>0</v>
      </c>
      <c r="L174" s="32">
        <f t="shared" si="54"/>
        <v>0</v>
      </c>
      <c r="M174" s="32">
        <f t="shared" si="54"/>
        <v>0</v>
      </c>
      <c r="N174" s="32">
        <f t="shared" si="54"/>
        <v>0</v>
      </c>
      <c r="O174" s="32">
        <f t="shared" si="54"/>
        <v>0</v>
      </c>
      <c r="P174" s="32">
        <f t="shared" si="54"/>
        <v>0</v>
      </c>
      <c r="Q174" s="32">
        <f t="shared" si="54"/>
        <v>0</v>
      </c>
      <c r="R174" s="32">
        <f t="shared" si="54"/>
        <v>0</v>
      </c>
      <c r="S174" s="32">
        <f t="shared" si="54"/>
        <v>0</v>
      </c>
      <c r="T174" s="32">
        <f t="shared" si="54"/>
        <v>0</v>
      </c>
      <c r="U174" s="33">
        <f t="shared" si="45"/>
        <v>0</v>
      </c>
      <c r="V174" s="21">
        <f>ROUNDDOWN(E174+U174,0)</f>
        <v>0</v>
      </c>
    </row>
    <row r="175" spans="2:22" s="2" customFormat="1" ht="13.5" customHeight="1">
      <c r="B175" s="134" t="s">
        <v>36</v>
      </c>
      <c r="C175" s="91" t="s">
        <v>147</v>
      </c>
      <c r="D175" s="55" t="s">
        <v>114</v>
      </c>
      <c r="E175" s="94"/>
      <c r="F175" s="95"/>
      <c r="G175" s="96"/>
      <c r="H175" s="35" t="s">
        <v>116</v>
      </c>
      <c r="I175" s="74"/>
      <c r="J175" s="74"/>
      <c r="K175" s="74"/>
      <c r="L175" s="74"/>
      <c r="M175" s="74"/>
      <c r="N175" s="74"/>
      <c r="O175" s="74"/>
      <c r="P175" s="74"/>
      <c r="Q175" s="74"/>
      <c r="R175" s="74"/>
      <c r="S175" s="74"/>
      <c r="T175" s="74"/>
      <c r="U175" s="29"/>
    </row>
    <row r="176" spans="2:22">
      <c r="B176" s="132"/>
      <c r="C176" s="92"/>
      <c r="D176" s="56" t="s">
        <v>115</v>
      </c>
      <c r="E176" s="57">
        <v>41</v>
      </c>
      <c r="F176" s="53" t="s">
        <v>151</v>
      </c>
      <c r="G176" s="54">
        <v>0.85</v>
      </c>
      <c r="H176" s="36" t="s">
        <v>117</v>
      </c>
      <c r="I176" s="22">
        <v>3129</v>
      </c>
      <c r="J176" s="22">
        <v>4230</v>
      </c>
      <c r="K176" s="23">
        <v>6586</v>
      </c>
      <c r="L176" s="23">
        <v>6943</v>
      </c>
      <c r="M176" s="24">
        <v>11931</v>
      </c>
      <c r="N176" s="23">
        <v>8571</v>
      </c>
      <c r="O176" s="23">
        <v>4487</v>
      </c>
      <c r="P176" s="23">
        <v>3622</v>
      </c>
      <c r="Q176" s="23">
        <v>4998</v>
      </c>
      <c r="R176" s="23">
        <v>6749</v>
      </c>
      <c r="S176" s="23">
        <v>3218</v>
      </c>
      <c r="T176" s="23">
        <v>3232</v>
      </c>
      <c r="U176" s="28">
        <f t="shared" si="45"/>
        <v>67696</v>
      </c>
      <c r="V176" s="2" t="s">
        <v>113</v>
      </c>
    </row>
    <row r="177" spans="2:22" ht="13.5" customHeight="1">
      <c r="B177" s="135"/>
      <c r="C177" s="93"/>
      <c r="D177" s="58" t="s">
        <v>152</v>
      </c>
      <c r="E177" s="97">
        <f>ROUNDDOWN(E175*E176*G176*12,2)</f>
        <v>0</v>
      </c>
      <c r="F177" s="98"/>
      <c r="G177" s="99"/>
      <c r="H177" s="37" t="s">
        <v>118</v>
      </c>
      <c r="I177" s="32">
        <f t="shared" ref="I177:T177" si="55">ROUNDDOWN(I175*I176,2)</f>
        <v>0</v>
      </c>
      <c r="J177" s="32">
        <f t="shared" si="55"/>
        <v>0</v>
      </c>
      <c r="K177" s="32">
        <f t="shared" si="55"/>
        <v>0</v>
      </c>
      <c r="L177" s="32">
        <f t="shared" si="55"/>
        <v>0</v>
      </c>
      <c r="M177" s="32">
        <f t="shared" si="55"/>
        <v>0</v>
      </c>
      <c r="N177" s="32">
        <f t="shared" si="55"/>
        <v>0</v>
      </c>
      <c r="O177" s="32">
        <f t="shared" si="55"/>
        <v>0</v>
      </c>
      <c r="P177" s="32">
        <f t="shared" si="55"/>
        <v>0</v>
      </c>
      <c r="Q177" s="32">
        <f t="shared" si="55"/>
        <v>0</v>
      </c>
      <c r="R177" s="32">
        <f t="shared" si="55"/>
        <v>0</v>
      </c>
      <c r="S177" s="32">
        <f t="shared" si="55"/>
        <v>0</v>
      </c>
      <c r="T177" s="32">
        <f t="shared" si="55"/>
        <v>0</v>
      </c>
      <c r="U177" s="33">
        <f t="shared" si="45"/>
        <v>0</v>
      </c>
      <c r="V177" s="21">
        <f>ROUNDDOWN(E177+U177,0)</f>
        <v>0</v>
      </c>
    </row>
    <row r="178" spans="2:22" s="2" customFormat="1" ht="13.5" customHeight="1">
      <c r="B178" s="131" t="s">
        <v>37</v>
      </c>
      <c r="C178" s="91" t="s">
        <v>147</v>
      </c>
      <c r="D178" s="55" t="s">
        <v>114</v>
      </c>
      <c r="E178" s="94"/>
      <c r="F178" s="95"/>
      <c r="G178" s="96"/>
      <c r="H178" s="35" t="s">
        <v>116</v>
      </c>
      <c r="I178" s="74"/>
      <c r="J178" s="74"/>
      <c r="K178" s="74"/>
      <c r="L178" s="74"/>
      <c r="M178" s="74"/>
      <c r="N178" s="74"/>
      <c r="O178" s="74"/>
      <c r="P178" s="74"/>
      <c r="Q178" s="74"/>
      <c r="R178" s="74"/>
      <c r="S178" s="74"/>
      <c r="T178" s="74"/>
      <c r="U178" s="29"/>
    </row>
    <row r="179" spans="2:22">
      <c r="B179" s="132"/>
      <c r="C179" s="92"/>
      <c r="D179" s="56" t="s">
        <v>115</v>
      </c>
      <c r="E179" s="57">
        <v>40</v>
      </c>
      <c r="F179" s="53" t="s">
        <v>151</v>
      </c>
      <c r="G179" s="54">
        <v>0.85</v>
      </c>
      <c r="H179" s="36" t="s">
        <v>117</v>
      </c>
      <c r="I179" s="22">
        <v>5732</v>
      </c>
      <c r="J179" s="22">
        <v>5524</v>
      </c>
      <c r="K179" s="23">
        <v>6204</v>
      </c>
      <c r="L179" s="23">
        <v>6541</v>
      </c>
      <c r="M179" s="24">
        <v>7192</v>
      </c>
      <c r="N179" s="23">
        <v>6742</v>
      </c>
      <c r="O179" s="23">
        <v>5318</v>
      </c>
      <c r="P179" s="23">
        <v>5435</v>
      </c>
      <c r="Q179" s="23">
        <v>6249</v>
      </c>
      <c r="R179" s="23">
        <v>8032</v>
      </c>
      <c r="S179" s="23">
        <v>6646</v>
      </c>
      <c r="T179" s="23">
        <v>4647</v>
      </c>
      <c r="U179" s="28">
        <f t="shared" si="45"/>
        <v>74262</v>
      </c>
      <c r="V179" s="2" t="s">
        <v>113</v>
      </c>
    </row>
    <row r="180" spans="2:22" ht="13.5" customHeight="1">
      <c r="B180" s="133"/>
      <c r="C180" s="93"/>
      <c r="D180" s="58" t="s">
        <v>152</v>
      </c>
      <c r="E180" s="97">
        <f>ROUNDDOWN(E178*E179*G179*12,2)</f>
        <v>0</v>
      </c>
      <c r="F180" s="98"/>
      <c r="G180" s="99"/>
      <c r="H180" s="37" t="s">
        <v>118</v>
      </c>
      <c r="I180" s="32">
        <f t="shared" ref="I180:T180" si="56">ROUNDDOWN(I178*I179,2)</f>
        <v>0</v>
      </c>
      <c r="J180" s="32">
        <f t="shared" si="56"/>
        <v>0</v>
      </c>
      <c r="K180" s="32">
        <f t="shared" si="56"/>
        <v>0</v>
      </c>
      <c r="L180" s="32">
        <f t="shared" si="56"/>
        <v>0</v>
      </c>
      <c r="M180" s="32">
        <f t="shared" si="56"/>
        <v>0</v>
      </c>
      <c r="N180" s="32">
        <f t="shared" si="56"/>
        <v>0</v>
      </c>
      <c r="O180" s="32">
        <f t="shared" si="56"/>
        <v>0</v>
      </c>
      <c r="P180" s="32">
        <f t="shared" si="56"/>
        <v>0</v>
      </c>
      <c r="Q180" s="32">
        <f t="shared" si="56"/>
        <v>0</v>
      </c>
      <c r="R180" s="32">
        <f t="shared" si="56"/>
        <v>0</v>
      </c>
      <c r="S180" s="32">
        <f t="shared" si="56"/>
        <v>0</v>
      </c>
      <c r="T180" s="32">
        <f t="shared" si="56"/>
        <v>0</v>
      </c>
      <c r="U180" s="33">
        <f t="shared" si="45"/>
        <v>0</v>
      </c>
      <c r="V180" s="21">
        <f>ROUNDDOWN(E180+U180,0)</f>
        <v>0</v>
      </c>
    </row>
    <row r="181" spans="2:22" s="2" customFormat="1" ht="13.5" customHeight="1">
      <c r="B181" s="134" t="s">
        <v>38</v>
      </c>
      <c r="C181" s="91" t="s">
        <v>147</v>
      </c>
      <c r="D181" s="55" t="s">
        <v>114</v>
      </c>
      <c r="E181" s="94"/>
      <c r="F181" s="95"/>
      <c r="G181" s="96"/>
      <c r="H181" s="35" t="s">
        <v>116</v>
      </c>
      <c r="I181" s="74"/>
      <c r="J181" s="74"/>
      <c r="K181" s="74"/>
      <c r="L181" s="74"/>
      <c r="M181" s="74"/>
      <c r="N181" s="74"/>
      <c r="O181" s="74"/>
      <c r="P181" s="74"/>
      <c r="Q181" s="74"/>
      <c r="R181" s="74"/>
      <c r="S181" s="74"/>
      <c r="T181" s="74"/>
      <c r="U181" s="29"/>
    </row>
    <row r="182" spans="2:22">
      <c r="B182" s="132"/>
      <c r="C182" s="92"/>
      <c r="D182" s="56" t="s">
        <v>115</v>
      </c>
      <c r="E182" s="57">
        <v>41</v>
      </c>
      <c r="F182" s="53" t="s">
        <v>151</v>
      </c>
      <c r="G182" s="54">
        <v>0.85</v>
      </c>
      <c r="H182" s="36" t="s">
        <v>117</v>
      </c>
      <c r="I182" s="22">
        <v>6920</v>
      </c>
      <c r="J182" s="22">
        <v>5202</v>
      </c>
      <c r="K182" s="23">
        <v>5350</v>
      </c>
      <c r="L182" s="23">
        <v>3696</v>
      </c>
      <c r="M182" s="24">
        <v>6068</v>
      </c>
      <c r="N182" s="23">
        <v>5354</v>
      </c>
      <c r="O182" s="23">
        <v>4254</v>
      </c>
      <c r="P182" s="23">
        <v>4413</v>
      </c>
      <c r="Q182" s="23">
        <v>5504</v>
      </c>
      <c r="R182" s="23">
        <v>7812</v>
      </c>
      <c r="S182" s="23">
        <v>6627</v>
      </c>
      <c r="T182" s="23">
        <v>6772</v>
      </c>
      <c r="U182" s="28">
        <f t="shared" si="45"/>
        <v>67972</v>
      </c>
      <c r="V182" s="2" t="s">
        <v>113</v>
      </c>
    </row>
    <row r="183" spans="2:22" ht="13.5" customHeight="1">
      <c r="B183" s="132"/>
      <c r="C183" s="93"/>
      <c r="D183" s="58" t="s">
        <v>152</v>
      </c>
      <c r="E183" s="97">
        <f>ROUNDDOWN(E181*E182*G182*12,2)</f>
        <v>0</v>
      </c>
      <c r="F183" s="98"/>
      <c r="G183" s="99"/>
      <c r="H183" s="37" t="s">
        <v>118</v>
      </c>
      <c r="I183" s="32">
        <f t="shared" ref="I183:T183" si="57">ROUNDDOWN(I181*I182,2)</f>
        <v>0</v>
      </c>
      <c r="J183" s="32">
        <f t="shared" si="57"/>
        <v>0</v>
      </c>
      <c r="K183" s="32">
        <f t="shared" si="57"/>
        <v>0</v>
      </c>
      <c r="L183" s="32">
        <f t="shared" si="57"/>
        <v>0</v>
      </c>
      <c r="M183" s="32">
        <f t="shared" si="57"/>
        <v>0</v>
      </c>
      <c r="N183" s="32">
        <f t="shared" si="57"/>
        <v>0</v>
      </c>
      <c r="O183" s="32">
        <f t="shared" si="57"/>
        <v>0</v>
      </c>
      <c r="P183" s="32">
        <f t="shared" si="57"/>
        <v>0</v>
      </c>
      <c r="Q183" s="32">
        <f t="shared" si="57"/>
        <v>0</v>
      </c>
      <c r="R183" s="32">
        <f t="shared" si="57"/>
        <v>0</v>
      </c>
      <c r="S183" s="32">
        <f t="shared" si="57"/>
        <v>0</v>
      </c>
      <c r="T183" s="32">
        <f t="shared" si="57"/>
        <v>0</v>
      </c>
      <c r="U183" s="33">
        <f t="shared" si="45"/>
        <v>0</v>
      </c>
      <c r="V183" s="21">
        <f>ROUNDDOWN(E183+U183,0)</f>
        <v>0</v>
      </c>
    </row>
    <row r="184" spans="2:22" s="2" customFormat="1" ht="13.5" customHeight="1">
      <c r="B184" s="132"/>
      <c r="C184" s="91" t="s">
        <v>137</v>
      </c>
      <c r="D184" s="55" t="s">
        <v>132</v>
      </c>
      <c r="E184" s="94"/>
      <c r="F184" s="95"/>
      <c r="G184" s="96"/>
      <c r="H184" s="35" t="s">
        <v>116</v>
      </c>
      <c r="I184" s="74"/>
      <c r="J184" s="74"/>
      <c r="K184" s="74"/>
      <c r="L184" s="74"/>
      <c r="M184" s="74"/>
      <c r="N184" s="74"/>
      <c r="O184" s="74"/>
      <c r="P184" s="74"/>
      <c r="Q184" s="74"/>
      <c r="R184" s="74"/>
      <c r="S184" s="74"/>
      <c r="T184" s="74"/>
      <c r="U184" s="29"/>
    </row>
    <row r="185" spans="2:22">
      <c r="B185" s="132"/>
      <c r="C185" s="92"/>
      <c r="D185" s="56" t="s">
        <v>133</v>
      </c>
      <c r="E185" s="60">
        <v>20</v>
      </c>
      <c r="F185" s="53" t="s">
        <v>151</v>
      </c>
      <c r="G185" s="54" t="s">
        <v>100</v>
      </c>
      <c r="H185" s="36" t="s">
        <v>117</v>
      </c>
      <c r="I185" s="22">
        <v>0</v>
      </c>
      <c r="J185" s="22">
        <v>2</v>
      </c>
      <c r="K185" s="23">
        <v>0</v>
      </c>
      <c r="L185" s="23">
        <v>2</v>
      </c>
      <c r="M185" s="24">
        <v>2</v>
      </c>
      <c r="N185" s="23">
        <v>2</v>
      </c>
      <c r="O185" s="23">
        <v>1</v>
      </c>
      <c r="P185" s="23">
        <v>0</v>
      </c>
      <c r="Q185" s="23">
        <v>0</v>
      </c>
      <c r="R185" s="23">
        <v>0</v>
      </c>
      <c r="S185" s="23">
        <v>1</v>
      </c>
      <c r="T185" s="23">
        <v>0</v>
      </c>
      <c r="U185" s="28">
        <f t="shared" si="45"/>
        <v>10</v>
      </c>
      <c r="V185" s="2" t="s">
        <v>113</v>
      </c>
    </row>
    <row r="186" spans="2:22" ht="13.5" customHeight="1">
      <c r="B186" s="135"/>
      <c r="C186" s="93"/>
      <c r="D186" s="58" t="s">
        <v>153</v>
      </c>
      <c r="E186" s="97">
        <f>ROUNDDOWN(E184*12,2)</f>
        <v>0</v>
      </c>
      <c r="F186" s="98"/>
      <c r="G186" s="99"/>
      <c r="H186" s="37" t="s">
        <v>118</v>
      </c>
      <c r="I186" s="32">
        <f t="shared" ref="I186:T186" si="58">ROUNDDOWN(I184*I185,2)</f>
        <v>0</v>
      </c>
      <c r="J186" s="32">
        <f t="shared" si="58"/>
        <v>0</v>
      </c>
      <c r="K186" s="32">
        <f t="shared" si="58"/>
        <v>0</v>
      </c>
      <c r="L186" s="32">
        <f t="shared" si="58"/>
        <v>0</v>
      </c>
      <c r="M186" s="32">
        <f t="shared" si="58"/>
        <v>0</v>
      </c>
      <c r="N186" s="32">
        <f t="shared" si="58"/>
        <v>0</v>
      </c>
      <c r="O186" s="32">
        <f t="shared" si="58"/>
        <v>0</v>
      </c>
      <c r="P186" s="32">
        <f t="shared" si="58"/>
        <v>0</v>
      </c>
      <c r="Q186" s="32">
        <f t="shared" si="58"/>
        <v>0</v>
      </c>
      <c r="R186" s="32">
        <f t="shared" si="58"/>
        <v>0</v>
      </c>
      <c r="S186" s="32">
        <f t="shared" si="58"/>
        <v>0</v>
      </c>
      <c r="T186" s="32">
        <f t="shared" si="58"/>
        <v>0</v>
      </c>
      <c r="U186" s="33">
        <f t="shared" si="45"/>
        <v>0</v>
      </c>
      <c r="V186" s="21">
        <f>ROUNDDOWN(E186+U186,0)</f>
        <v>0</v>
      </c>
    </row>
    <row r="187" spans="2:22" s="2" customFormat="1" ht="13.5" customHeight="1">
      <c r="B187" s="131" t="s">
        <v>39</v>
      </c>
      <c r="C187" s="91" t="s">
        <v>147</v>
      </c>
      <c r="D187" s="55" t="s">
        <v>114</v>
      </c>
      <c r="E187" s="94"/>
      <c r="F187" s="95"/>
      <c r="G187" s="96"/>
      <c r="H187" s="35" t="s">
        <v>116</v>
      </c>
      <c r="I187" s="74"/>
      <c r="J187" s="74"/>
      <c r="K187" s="74"/>
      <c r="L187" s="74"/>
      <c r="M187" s="74"/>
      <c r="N187" s="74"/>
      <c r="O187" s="74"/>
      <c r="P187" s="74"/>
      <c r="Q187" s="74"/>
      <c r="R187" s="74"/>
      <c r="S187" s="74"/>
      <c r="T187" s="74"/>
      <c r="U187" s="29"/>
    </row>
    <row r="188" spans="2:22">
      <c r="B188" s="132"/>
      <c r="C188" s="92"/>
      <c r="D188" s="56" t="s">
        <v>115</v>
      </c>
      <c r="E188" s="57">
        <v>46</v>
      </c>
      <c r="F188" s="53" t="s">
        <v>151</v>
      </c>
      <c r="G188" s="54">
        <v>0.85</v>
      </c>
      <c r="H188" s="36" t="s">
        <v>117</v>
      </c>
      <c r="I188" s="22">
        <v>5610</v>
      </c>
      <c r="J188" s="22">
        <v>6127</v>
      </c>
      <c r="K188" s="23">
        <v>6587</v>
      </c>
      <c r="L188" s="23">
        <v>4373</v>
      </c>
      <c r="M188" s="24">
        <v>7943</v>
      </c>
      <c r="N188" s="23">
        <v>6785</v>
      </c>
      <c r="O188" s="23">
        <v>4512</v>
      </c>
      <c r="P188" s="23">
        <v>5518</v>
      </c>
      <c r="Q188" s="23">
        <v>5973</v>
      </c>
      <c r="R188" s="23">
        <v>7465</v>
      </c>
      <c r="S188" s="23">
        <v>6064</v>
      </c>
      <c r="T188" s="23">
        <v>6135</v>
      </c>
      <c r="U188" s="28">
        <f t="shared" si="45"/>
        <v>73092</v>
      </c>
      <c r="V188" s="2" t="s">
        <v>113</v>
      </c>
    </row>
    <row r="189" spans="2:22" ht="13.5" customHeight="1">
      <c r="B189" s="133"/>
      <c r="C189" s="93"/>
      <c r="D189" s="58" t="s">
        <v>152</v>
      </c>
      <c r="E189" s="97">
        <f>ROUNDDOWN(E187*E188*G188*12,2)</f>
        <v>0</v>
      </c>
      <c r="F189" s="98"/>
      <c r="G189" s="99"/>
      <c r="H189" s="37" t="s">
        <v>118</v>
      </c>
      <c r="I189" s="32">
        <f t="shared" ref="I189:T189" si="59">ROUNDDOWN(I187*I188,2)</f>
        <v>0</v>
      </c>
      <c r="J189" s="32">
        <f t="shared" si="59"/>
        <v>0</v>
      </c>
      <c r="K189" s="32">
        <f t="shared" si="59"/>
        <v>0</v>
      </c>
      <c r="L189" s="32">
        <f t="shared" si="59"/>
        <v>0</v>
      </c>
      <c r="M189" s="32">
        <f t="shared" si="59"/>
        <v>0</v>
      </c>
      <c r="N189" s="32">
        <f t="shared" si="59"/>
        <v>0</v>
      </c>
      <c r="O189" s="32">
        <f t="shared" si="59"/>
        <v>0</v>
      </c>
      <c r="P189" s="32">
        <f t="shared" si="59"/>
        <v>0</v>
      </c>
      <c r="Q189" s="32">
        <f t="shared" si="59"/>
        <v>0</v>
      </c>
      <c r="R189" s="32">
        <f t="shared" si="59"/>
        <v>0</v>
      </c>
      <c r="S189" s="32">
        <f t="shared" si="59"/>
        <v>0</v>
      </c>
      <c r="T189" s="32">
        <f t="shared" si="59"/>
        <v>0</v>
      </c>
      <c r="U189" s="33">
        <f t="shared" si="45"/>
        <v>0</v>
      </c>
      <c r="V189" s="21">
        <f>ROUNDDOWN(E189+U189,0)</f>
        <v>0</v>
      </c>
    </row>
    <row r="190" spans="2:22" s="2" customFormat="1" ht="13.5" customHeight="1">
      <c r="B190" s="134" t="s">
        <v>40</v>
      </c>
      <c r="C190" s="91" t="s">
        <v>147</v>
      </c>
      <c r="D190" s="55" t="s">
        <v>114</v>
      </c>
      <c r="E190" s="94"/>
      <c r="F190" s="95"/>
      <c r="G190" s="96"/>
      <c r="H190" s="35" t="s">
        <v>116</v>
      </c>
      <c r="I190" s="74"/>
      <c r="J190" s="74"/>
      <c r="K190" s="74"/>
      <c r="L190" s="74"/>
      <c r="M190" s="74"/>
      <c r="N190" s="74"/>
      <c r="O190" s="74"/>
      <c r="P190" s="74"/>
      <c r="Q190" s="74"/>
      <c r="R190" s="74"/>
      <c r="S190" s="74"/>
      <c r="T190" s="74"/>
      <c r="U190" s="29"/>
    </row>
    <row r="191" spans="2:22">
      <c r="B191" s="132"/>
      <c r="C191" s="92"/>
      <c r="D191" s="56" t="s">
        <v>115</v>
      </c>
      <c r="E191" s="57">
        <v>55</v>
      </c>
      <c r="F191" s="53" t="s">
        <v>151</v>
      </c>
      <c r="G191" s="54">
        <v>0.85</v>
      </c>
      <c r="H191" s="36" t="s">
        <v>117</v>
      </c>
      <c r="I191" s="22">
        <v>6679</v>
      </c>
      <c r="J191" s="22">
        <v>6094</v>
      </c>
      <c r="K191" s="23">
        <v>6526</v>
      </c>
      <c r="L191" s="23">
        <v>6685</v>
      </c>
      <c r="M191" s="24">
        <v>8005</v>
      </c>
      <c r="N191" s="23">
        <v>7582</v>
      </c>
      <c r="O191" s="23">
        <v>6024</v>
      </c>
      <c r="P191" s="23">
        <v>5217</v>
      </c>
      <c r="Q191" s="23">
        <v>6288</v>
      </c>
      <c r="R191" s="23">
        <v>8455</v>
      </c>
      <c r="S191" s="23">
        <v>7009</v>
      </c>
      <c r="T191" s="23">
        <v>6208</v>
      </c>
      <c r="U191" s="28">
        <f t="shared" si="45"/>
        <v>80772</v>
      </c>
      <c r="V191" s="2" t="s">
        <v>113</v>
      </c>
    </row>
    <row r="192" spans="2:22" ht="13.5" customHeight="1">
      <c r="B192" s="135"/>
      <c r="C192" s="93"/>
      <c r="D192" s="58" t="s">
        <v>152</v>
      </c>
      <c r="E192" s="97">
        <f>ROUNDDOWN(E190*E191*G191*12,2)</f>
        <v>0</v>
      </c>
      <c r="F192" s="98"/>
      <c r="G192" s="99"/>
      <c r="H192" s="37" t="s">
        <v>118</v>
      </c>
      <c r="I192" s="32">
        <f t="shared" ref="I192:T192" si="60">ROUNDDOWN(I190*I191,2)</f>
        <v>0</v>
      </c>
      <c r="J192" s="32">
        <f t="shared" si="60"/>
        <v>0</v>
      </c>
      <c r="K192" s="32">
        <f t="shared" si="60"/>
        <v>0</v>
      </c>
      <c r="L192" s="32">
        <f t="shared" si="60"/>
        <v>0</v>
      </c>
      <c r="M192" s="32">
        <f t="shared" si="60"/>
        <v>0</v>
      </c>
      <c r="N192" s="32">
        <f t="shared" si="60"/>
        <v>0</v>
      </c>
      <c r="O192" s="32">
        <f t="shared" si="60"/>
        <v>0</v>
      </c>
      <c r="P192" s="32">
        <f t="shared" si="60"/>
        <v>0</v>
      </c>
      <c r="Q192" s="32">
        <f t="shared" si="60"/>
        <v>0</v>
      </c>
      <c r="R192" s="32">
        <f t="shared" si="60"/>
        <v>0</v>
      </c>
      <c r="S192" s="32">
        <f t="shared" si="60"/>
        <v>0</v>
      </c>
      <c r="T192" s="32">
        <f t="shared" si="60"/>
        <v>0</v>
      </c>
      <c r="U192" s="33">
        <f t="shared" si="45"/>
        <v>0</v>
      </c>
      <c r="V192" s="21">
        <f>ROUNDDOWN(E192+U192,0)</f>
        <v>0</v>
      </c>
    </row>
    <row r="193" spans="2:22" s="2" customFormat="1" ht="13.5" customHeight="1">
      <c r="B193" s="131" t="s">
        <v>41</v>
      </c>
      <c r="C193" s="91" t="s">
        <v>147</v>
      </c>
      <c r="D193" s="55" t="s">
        <v>114</v>
      </c>
      <c r="E193" s="94"/>
      <c r="F193" s="95"/>
      <c r="G193" s="96"/>
      <c r="H193" s="35" t="s">
        <v>116</v>
      </c>
      <c r="I193" s="74"/>
      <c r="J193" s="74"/>
      <c r="K193" s="74"/>
      <c r="L193" s="74"/>
      <c r="M193" s="74"/>
      <c r="N193" s="74"/>
      <c r="O193" s="74"/>
      <c r="P193" s="74"/>
      <c r="Q193" s="74"/>
      <c r="R193" s="74"/>
      <c r="S193" s="74"/>
      <c r="T193" s="74"/>
      <c r="U193" s="29"/>
    </row>
    <row r="194" spans="2:22">
      <c r="B194" s="132"/>
      <c r="C194" s="92"/>
      <c r="D194" s="56" t="s">
        <v>115</v>
      </c>
      <c r="E194" s="57">
        <v>60</v>
      </c>
      <c r="F194" s="53" t="s">
        <v>151</v>
      </c>
      <c r="G194" s="54">
        <v>0.85</v>
      </c>
      <c r="H194" s="36" t="s">
        <v>117</v>
      </c>
      <c r="I194" s="22">
        <v>6013</v>
      </c>
      <c r="J194" s="22">
        <v>6667</v>
      </c>
      <c r="K194" s="23">
        <v>7261</v>
      </c>
      <c r="L194" s="23">
        <v>4518</v>
      </c>
      <c r="M194" s="24">
        <v>7750</v>
      </c>
      <c r="N194" s="23">
        <v>6655</v>
      </c>
      <c r="O194" s="23">
        <v>4991</v>
      </c>
      <c r="P194" s="23">
        <v>5489</v>
      </c>
      <c r="Q194" s="23">
        <v>7121</v>
      </c>
      <c r="R194" s="23">
        <v>9157</v>
      </c>
      <c r="S194" s="23">
        <v>5681</v>
      </c>
      <c r="T194" s="23">
        <v>4182</v>
      </c>
      <c r="U194" s="28">
        <f t="shared" si="45"/>
        <v>75485</v>
      </c>
      <c r="V194" s="2" t="s">
        <v>113</v>
      </c>
    </row>
    <row r="195" spans="2:22" ht="13.5" customHeight="1">
      <c r="B195" s="133"/>
      <c r="C195" s="93"/>
      <c r="D195" s="58" t="s">
        <v>152</v>
      </c>
      <c r="E195" s="97">
        <f>ROUNDDOWN(E193*E194*G194*12,2)</f>
        <v>0</v>
      </c>
      <c r="F195" s="98"/>
      <c r="G195" s="99"/>
      <c r="H195" s="37" t="s">
        <v>118</v>
      </c>
      <c r="I195" s="32">
        <f t="shared" ref="I195:T195" si="61">ROUNDDOWN(I193*I194,2)</f>
        <v>0</v>
      </c>
      <c r="J195" s="32">
        <f t="shared" si="61"/>
        <v>0</v>
      </c>
      <c r="K195" s="32">
        <f t="shared" si="61"/>
        <v>0</v>
      </c>
      <c r="L195" s="32">
        <f t="shared" si="61"/>
        <v>0</v>
      </c>
      <c r="M195" s="32">
        <f t="shared" si="61"/>
        <v>0</v>
      </c>
      <c r="N195" s="32">
        <f t="shared" si="61"/>
        <v>0</v>
      </c>
      <c r="O195" s="32">
        <f t="shared" si="61"/>
        <v>0</v>
      </c>
      <c r="P195" s="32">
        <f t="shared" si="61"/>
        <v>0</v>
      </c>
      <c r="Q195" s="32">
        <f t="shared" si="61"/>
        <v>0</v>
      </c>
      <c r="R195" s="32">
        <f t="shared" si="61"/>
        <v>0</v>
      </c>
      <c r="S195" s="32">
        <f t="shared" si="61"/>
        <v>0</v>
      </c>
      <c r="T195" s="32">
        <f t="shared" si="61"/>
        <v>0</v>
      </c>
      <c r="U195" s="33">
        <f t="shared" si="45"/>
        <v>0</v>
      </c>
      <c r="V195" s="21">
        <f>ROUNDDOWN(E195+U195,0)</f>
        <v>0</v>
      </c>
    </row>
    <row r="196" spans="2:22" s="2" customFormat="1" ht="13.5" customHeight="1">
      <c r="B196" s="134" t="s">
        <v>42</v>
      </c>
      <c r="C196" s="91" t="s">
        <v>147</v>
      </c>
      <c r="D196" s="55" t="s">
        <v>114</v>
      </c>
      <c r="E196" s="94"/>
      <c r="F196" s="95"/>
      <c r="G196" s="96"/>
      <c r="H196" s="35" t="s">
        <v>116</v>
      </c>
      <c r="I196" s="74"/>
      <c r="J196" s="74"/>
      <c r="K196" s="74"/>
      <c r="L196" s="74"/>
      <c r="M196" s="74"/>
      <c r="N196" s="74"/>
      <c r="O196" s="74"/>
      <c r="P196" s="74"/>
      <c r="Q196" s="74"/>
      <c r="R196" s="74"/>
      <c r="S196" s="74"/>
      <c r="T196" s="74"/>
      <c r="U196" s="29"/>
    </row>
    <row r="197" spans="2:22">
      <c r="B197" s="132"/>
      <c r="C197" s="92"/>
      <c r="D197" s="56" t="s">
        <v>115</v>
      </c>
      <c r="E197" s="57">
        <v>43</v>
      </c>
      <c r="F197" s="53" t="s">
        <v>151</v>
      </c>
      <c r="G197" s="54">
        <v>0.85</v>
      </c>
      <c r="H197" s="36" t="s">
        <v>117</v>
      </c>
      <c r="I197" s="22">
        <v>4080</v>
      </c>
      <c r="J197" s="22">
        <v>4467</v>
      </c>
      <c r="K197" s="23">
        <v>4749</v>
      </c>
      <c r="L197" s="23">
        <v>3513</v>
      </c>
      <c r="M197" s="24">
        <v>5363</v>
      </c>
      <c r="N197" s="23">
        <v>4473</v>
      </c>
      <c r="O197" s="23">
        <v>3435</v>
      </c>
      <c r="P197" s="23">
        <v>3759</v>
      </c>
      <c r="Q197" s="23">
        <v>5140</v>
      </c>
      <c r="R197" s="23">
        <v>6837</v>
      </c>
      <c r="S197" s="23">
        <v>6444</v>
      </c>
      <c r="T197" s="23">
        <v>6134</v>
      </c>
      <c r="U197" s="28">
        <f t="shared" si="45"/>
        <v>58394</v>
      </c>
      <c r="V197" s="2" t="s">
        <v>113</v>
      </c>
    </row>
    <row r="198" spans="2:22" ht="13.5" customHeight="1">
      <c r="B198" s="135"/>
      <c r="C198" s="93"/>
      <c r="D198" s="58" t="s">
        <v>152</v>
      </c>
      <c r="E198" s="97">
        <f>ROUNDDOWN(E196*E197*G197*12,2)</f>
        <v>0</v>
      </c>
      <c r="F198" s="98"/>
      <c r="G198" s="99"/>
      <c r="H198" s="37" t="s">
        <v>118</v>
      </c>
      <c r="I198" s="32">
        <f t="shared" ref="I198:T198" si="62">ROUNDDOWN(I196*I197,2)</f>
        <v>0</v>
      </c>
      <c r="J198" s="32">
        <f t="shared" si="62"/>
        <v>0</v>
      </c>
      <c r="K198" s="32">
        <f t="shared" si="62"/>
        <v>0</v>
      </c>
      <c r="L198" s="32">
        <f t="shared" si="62"/>
        <v>0</v>
      </c>
      <c r="M198" s="32">
        <f t="shared" si="62"/>
        <v>0</v>
      </c>
      <c r="N198" s="32">
        <f t="shared" si="62"/>
        <v>0</v>
      </c>
      <c r="O198" s="32">
        <f t="shared" si="62"/>
        <v>0</v>
      </c>
      <c r="P198" s="32">
        <f t="shared" si="62"/>
        <v>0</v>
      </c>
      <c r="Q198" s="32">
        <f t="shared" si="62"/>
        <v>0</v>
      </c>
      <c r="R198" s="32">
        <f t="shared" si="62"/>
        <v>0</v>
      </c>
      <c r="S198" s="32">
        <f t="shared" si="62"/>
        <v>0</v>
      </c>
      <c r="T198" s="32">
        <f t="shared" si="62"/>
        <v>0</v>
      </c>
      <c r="U198" s="33">
        <f t="shared" si="45"/>
        <v>0</v>
      </c>
      <c r="V198" s="21">
        <f>ROUNDDOWN(E198+U198,0)</f>
        <v>0</v>
      </c>
    </row>
    <row r="199" spans="2:22" s="2" customFormat="1" ht="13.5" customHeight="1">
      <c r="B199" s="131" t="s">
        <v>43</v>
      </c>
      <c r="C199" s="91" t="s">
        <v>147</v>
      </c>
      <c r="D199" s="55" t="s">
        <v>114</v>
      </c>
      <c r="E199" s="94"/>
      <c r="F199" s="95"/>
      <c r="G199" s="96"/>
      <c r="H199" s="35" t="s">
        <v>116</v>
      </c>
      <c r="I199" s="74"/>
      <c r="J199" s="74"/>
      <c r="K199" s="74"/>
      <c r="L199" s="74"/>
      <c r="M199" s="74"/>
      <c r="N199" s="74"/>
      <c r="O199" s="74"/>
      <c r="P199" s="74"/>
      <c r="Q199" s="74"/>
      <c r="R199" s="74"/>
      <c r="S199" s="74"/>
      <c r="T199" s="74"/>
      <c r="U199" s="29"/>
    </row>
    <row r="200" spans="2:22">
      <c r="B200" s="132"/>
      <c r="C200" s="92"/>
      <c r="D200" s="56" t="s">
        <v>115</v>
      </c>
      <c r="E200" s="57">
        <v>32</v>
      </c>
      <c r="F200" s="53" t="s">
        <v>151</v>
      </c>
      <c r="G200" s="54">
        <v>0.85</v>
      </c>
      <c r="H200" s="36" t="s">
        <v>117</v>
      </c>
      <c r="I200" s="22">
        <v>4397</v>
      </c>
      <c r="J200" s="22">
        <v>4360</v>
      </c>
      <c r="K200" s="23">
        <v>4112</v>
      </c>
      <c r="L200" s="23">
        <v>3746</v>
      </c>
      <c r="M200" s="24">
        <v>4715</v>
      </c>
      <c r="N200" s="23">
        <v>4053</v>
      </c>
      <c r="O200" s="23">
        <v>3040</v>
      </c>
      <c r="P200" s="23">
        <v>3423</v>
      </c>
      <c r="Q200" s="23">
        <v>3376</v>
      </c>
      <c r="R200" s="23">
        <v>4789</v>
      </c>
      <c r="S200" s="23">
        <v>4766</v>
      </c>
      <c r="T200" s="23">
        <v>4987</v>
      </c>
      <c r="U200" s="28">
        <f t="shared" si="45"/>
        <v>49764</v>
      </c>
      <c r="V200" s="2" t="s">
        <v>113</v>
      </c>
    </row>
    <row r="201" spans="2:22" ht="13.5" customHeight="1">
      <c r="B201" s="133"/>
      <c r="C201" s="93"/>
      <c r="D201" s="58" t="s">
        <v>152</v>
      </c>
      <c r="E201" s="97">
        <f>ROUNDDOWN(E199*E200*G200*12,2)</f>
        <v>0</v>
      </c>
      <c r="F201" s="98"/>
      <c r="G201" s="99"/>
      <c r="H201" s="37" t="s">
        <v>118</v>
      </c>
      <c r="I201" s="32">
        <f t="shared" ref="I201:T201" si="63">ROUNDDOWN(I199*I200,2)</f>
        <v>0</v>
      </c>
      <c r="J201" s="32">
        <f t="shared" si="63"/>
        <v>0</v>
      </c>
      <c r="K201" s="32">
        <f t="shared" si="63"/>
        <v>0</v>
      </c>
      <c r="L201" s="32">
        <f t="shared" si="63"/>
        <v>0</v>
      </c>
      <c r="M201" s="32">
        <f t="shared" si="63"/>
        <v>0</v>
      </c>
      <c r="N201" s="32">
        <f t="shared" si="63"/>
        <v>0</v>
      </c>
      <c r="O201" s="32">
        <f t="shared" si="63"/>
        <v>0</v>
      </c>
      <c r="P201" s="32">
        <f t="shared" si="63"/>
        <v>0</v>
      </c>
      <c r="Q201" s="32">
        <f t="shared" si="63"/>
        <v>0</v>
      </c>
      <c r="R201" s="32">
        <f t="shared" si="63"/>
        <v>0</v>
      </c>
      <c r="S201" s="32">
        <f t="shared" si="63"/>
        <v>0</v>
      </c>
      <c r="T201" s="32">
        <f t="shared" si="63"/>
        <v>0</v>
      </c>
      <c r="U201" s="33">
        <f t="shared" si="45"/>
        <v>0</v>
      </c>
      <c r="V201" s="21">
        <f>ROUNDDOWN(E201+U201,0)</f>
        <v>0</v>
      </c>
    </row>
    <row r="202" spans="2:22" s="2" customFormat="1" ht="13.5" customHeight="1">
      <c r="B202" s="134" t="s">
        <v>44</v>
      </c>
      <c r="C202" s="91" t="s">
        <v>147</v>
      </c>
      <c r="D202" s="55" t="s">
        <v>114</v>
      </c>
      <c r="E202" s="94"/>
      <c r="F202" s="95"/>
      <c r="G202" s="96"/>
      <c r="H202" s="35" t="s">
        <v>116</v>
      </c>
      <c r="I202" s="74"/>
      <c r="J202" s="74"/>
      <c r="K202" s="74"/>
      <c r="L202" s="74"/>
      <c r="M202" s="74"/>
      <c r="N202" s="74"/>
      <c r="O202" s="74"/>
      <c r="P202" s="74"/>
      <c r="Q202" s="74"/>
      <c r="R202" s="74"/>
      <c r="S202" s="74"/>
      <c r="T202" s="74"/>
      <c r="U202" s="29"/>
    </row>
    <row r="203" spans="2:22">
      <c r="B203" s="132"/>
      <c r="C203" s="92"/>
      <c r="D203" s="56" t="s">
        <v>115</v>
      </c>
      <c r="E203" s="57">
        <v>30</v>
      </c>
      <c r="F203" s="53" t="s">
        <v>151</v>
      </c>
      <c r="G203" s="54">
        <v>0.85</v>
      </c>
      <c r="H203" s="36" t="s">
        <v>117</v>
      </c>
      <c r="I203" s="22">
        <v>4675</v>
      </c>
      <c r="J203" s="22">
        <v>4111</v>
      </c>
      <c r="K203" s="23">
        <v>3897</v>
      </c>
      <c r="L203" s="23">
        <v>3655</v>
      </c>
      <c r="M203" s="24">
        <v>4422</v>
      </c>
      <c r="N203" s="23">
        <v>4126</v>
      </c>
      <c r="O203" s="23">
        <v>3317</v>
      </c>
      <c r="P203" s="23">
        <v>3343</v>
      </c>
      <c r="Q203" s="23">
        <v>3584</v>
      </c>
      <c r="R203" s="23">
        <v>6372</v>
      </c>
      <c r="S203" s="23">
        <v>5625</v>
      </c>
      <c r="T203" s="23">
        <v>5007</v>
      </c>
      <c r="U203" s="28">
        <f t="shared" si="45"/>
        <v>52134</v>
      </c>
      <c r="V203" s="2" t="s">
        <v>113</v>
      </c>
    </row>
    <row r="204" spans="2:22" ht="13.5" customHeight="1">
      <c r="B204" s="135"/>
      <c r="C204" s="93"/>
      <c r="D204" s="58" t="s">
        <v>152</v>
      </c>
      <c r="E204" s="97">
        <f>ROUNDDOWN(E202*E203*G203*12,2)</f>
        <v>0</v>
      </c>
      <c r="F204" s="98"/>
      <c r="G204" s="99"/>
      <c r="H204" s="37" t="s">
        <v>118</v>
      </c>
      <c r="I204" s="32">
        <f t="shared" ref="I204:T204" si="64">ROUNDDOWN(I202*I203,2)</f>
        <v>0</v>
      </c>
      <c r="J204" s="32">
        <f t="shared" si="64"/>
        <v>0</v>
      </c>
      <c r="K204" s="32">
        <f t="shared" si="64"/>
        <v>0</v>
      </c>
      <c r="L204" s="32">
        <f t="shared" si="64"/>
        <v>0</v>
      </c>
      <c r="M204" s="32">
        <f t="shared" si="64"/>
        <v>0</v>
      </c>
      <c r="N204" s="32">
        <f t="shared" si="64"/>
        <v>0</v>
      </c>
      <c r="O204" s="32">
        <f t="shared" si="64"/>
        <v>0</v>
      </c>
      <c r="P204" s="32">
        <f t="shared" si="64"/>
        <v>0</v>
      </c>
      <c r="Q204" s="32">
        <f t="shared" si="64"/>
        <v>0</v>
      </c>
      <c r="R204" s="32">
        <f t="shared" si="64"/>
        <v>0</v>
      </c>
      <c r="S204" s="32">
        <f t="shared" si="64"/>
        <v>0</v>
      </c>
      <c r="T204" s="32">
        <f t="shared" si="64"/>
        <v>0</v>
      </c>
      <c r="U204" s="33">
        <f t="shared" si="45"/>
        <v>0</v>
      </c>
      <c r="V204" s="21">
        <f>ROUNDDOWN(E204+U204,0)</f>
        <v>0</v>
      </c>
    </row>
    <row r="205" spans="2:22" s="2" customFormat="1" ht="13.5" customHeight="1">
      <c r="B205" s="131" t="s">
        <v>45</v>
      </c>
      <c r="C205" s="91" t="s">
        <v>147</v>
      </c>
      <c r="D205" s="55" t="s">
        <v>114</v>
      </c>
      <c r="E205" s="94"/>
      <c r="F205" s="95"/>
      <c r="G205" s="96"/>
      <c r="H205" s="35" t="s">
        <v>116</v>
      </c>
      <c r="I205" s="74"/>
      <c r="J205" s="74"/>
      <c r="K205" s="74"/>
      <c r="L205" s="74"/>
      <c r="M205" s="74"/>
      <c r="N205" s="74"/>
      <c r="O205" s="74"/>
      <c r="P205" s="74"/>
      <c r="Q205" s="74"/>
      <c r="R205" s="74"/>
      <c r="S205" s="74"/>
      <c r="T205" s="74"/>
      <c r="U205" s="29"/>
    </row>
    <row r="206" spans="2:22">
      <c r="B206" s="132"/>
      <c r="C206" s="92"/>
      <c r="D206" s="56" t="s">
        <v>115</v>
      </c>
      <c r="E206" s="57">
        <v>82</v>
      </c>
      <c r="F206" s="53" t="s">
        <v>151</v>
      </c>
      <c r="G206" s="54">
        <v>0.85</v>
      </c>
      <c r="H206" s="36" t="s">
        <v>117</v>
      </c>
      <c r="I206" s="22">
        <v>10872</v>
      </c>
      <c r="J206" s="22">
        <v>9868</v>
      </c>
      <c r="K206" s="23">
        <v>11924</v>
      </c>
      <c r="L206" s="23">
        <v>8439</v>
      </c>
      <c r="M206" s="24">
        <v>14043</v>
      </c>
      <c r="N206" s="23">
        <v>12329</v>
      </c>
      <c r="O206" s="23">
        <v>9053</v>
      </c>
      <c r="P206" s="23">
        <v>9047</v>
      </c>
      <c r="Q206" s="23">
        <v>10796</v>
      </c>
      <c r="R206" s="23">
        <v>13511</v>
      </c>
      <c r="S206" s="23">
        <v>10506</v>
      </c>
      <c r="T206" s="23">
        <v>10246</v>
      </c>
      <c r="U206" s="28">
        <f t="shared" si="45"/>
        <v>130634</v>
      </c>
      <c r="V206" s="2" t="s">
        <v>113</v>
      </c>
    </row>
    <row r="207" spans="2:22" ht="13.5" customHeight="1">
      <c r="B207" s="133"/>
      <c r="C207" s="93"/>
      <c r="D207" s="58" t="s">
        <v>152</v>
      </c>
      <c r="E207" s="97">
        <f>ROUNDDOWN(E205*E206*G206*12,2)</f>
        <v>0</v>
      </c>
      <c r="F207" s="98"/>
      <c r="G207" s="99"/>
      <c r="H207" s="37" t="s">
        <v>118</v>
      </c>
      <c r="I207" s="32">
        <f t="shared" ref="I207:T207" si="65">ROUNDDOWN(I205*I206,2)</f>
        <v>0</v>
      </c>
      <c r="J207" s="32">
        <f t="shared" si="65"/>
        <v>0</v>
      </c>
      <c r="K207" s="32">
        <f t="shared" si="65"/>
        <v>0</v>
      </c>
      <c r="L207" s="32">
        <f t="shared" si="65"/>
        <v>0</v>
      </c>
      <c r="M207" s="32">
        <f t="shared" si="65"/>
        <v>0</v>
      </c>
      <c r="N207" s="32">
        <f t="shared" si="65"/>
        <v>0</v>
      </c>
      <c r="O207" s="32">
        <f t="shared" si="65"/>
        <v>0</v>
      </c>
      <c r="P207" s="32">
        <f t="shared" si="65"/>
        <v>0</v>
      </c>
      <c r="Q207" s="32">
        <f t="shared" si="65"/>
        <v>0</v>
      </c>
      <c r="R207" s="32">
        <f t="shared" si="65"/>
        <v>0</v>
      </c>
      <c r="S207" s="32">
        <f t="shared" si="65"/>
        <v>0</v>
      </c>
      <c r="T207" s="32">
        <f t="shared" si="65"/>
        <v>0</v>
      </c>
      <c r="U207" s="33">
        <f t="shared" si="45"/>
        <v>0</v>
      </c>
      <c r="V207" s="21">
        <f>ROUNDDOWN(E207+U207,0)</f>
        <v>0</v>
      </c>
    </row>
    <row r="208" spans="2:22" s="2" customFormat="1" ht="13.5" customHeight="1">
      <c r="B208" s="134" t="s">
        <v>46</v>
      </c>
      <c r="C208" s="91" t="s">
        <v>147</v>
      </c>
      <c r="D208" s="55" t="s">
        <v>114</v>
      </c>
      <c r="E208" s="94"/>
      <c r="F208" s="95"/>
      <c r="G208" s="96"/>
      <c r="H208" s="35" t="s">
        <v>116</v>
      </c>
      <c r="I208" s="74"/>
      <c r="J208" s="74"/>
      <c r="K208" s="74"/>
      <c r="L208" s="74"/>
      <c r="M208" s="74"/>
      <c r="N208" s="74"/>
      <c r="O208" s="74"/>
      <c r="P208" s="74"/>
      <c r="Q208" s="74"/>
      <c r="R208" s="74"/>
      <c r="S208" s="74"/>
      <c r="T208" s="74"/>
      <c r="U208" s="29"/>
    </row>
    <row r="209" spans="2:22">
      <c r="B209" s="132"/>
      <c r="C209" s="92"/>
      <c r="D209" s="56" t="s">
        <v>115</v>
      </c>
      <c r="E209" s="57">
        <v>67</v>
      </c>
      <c r="F209" s="53" t="s">
        <v>151</v>
      </c>
      <c r="G209" s="54">
        <v>0.85</v>
      </c>
      <c r="H209" s="36" t="s">
        <v>117</v>
      </c>
      <c r="I209" s="22">
        <v>9362</v>
      </c>
      <c r="J209" s="22">
        <v>10152</v>
      </c>
      <c r="K209" s="23">
        <v>10281</v>
      </c>
      <c r="L209" s="23">
        <v>7670</v>
      </c>
      <c r="M209" s="24">
        <v>11675</v>
      </c>
      <c r="N209" s="23">
        <v>9652</v>
      </c>
      <c r="O209" s="23">
        <v>7440</v>
      </c>
      <c r="P209" s="23">
        <v>8974</v>
      </c>
      <c r="Q209" s="23">
        <v>9919</v>
      </c>
      <c r="R209" s="23">
        <v>13559</v>
      </c>
      <c r="S209" s="23">
        <v>11307</v>
      </c>
      <c r="T209" s="23">
        <v>10964</v>
      </c>
      <c r="U209" s="28">
        <f t="shared" si="45"/>
        <v>120955</v>
      </c>
      <c r="V209" s="2" t="s">
        <v>113</v>
      </c>
    </row>
    <row r="210" spans="2:22" ht="13.5" customHeight="1">
      <c r="B210" s="135"/>
      <c r="C210" s="93"/>
      <c r="D210" s="58" t="s">
        <v>152</v>
      </c>
      <c r="E210" s="97">
        <f>ROUNDDOWN(E208*E209*G209*12,2)</f>
        <v>0</v>
      </c>
      <c r="F210" s="98"/>
      <c r="G210" s="99"/>
      <c r="H210" s="37" t="s">
        <v>118</v>
      </c>
      <c r="I210" s="32">
        <f t="shared" ref="I210:T210" si="66">ROUNDDOWN(I208*I209,2)</f>
        <v>0</v>
      </c>
      <c r="J210" s="32">
        <f t="shared" si="66"/>
        <v>0</v>
      </c>
      <c r="K210" s="32">
        <f t="shared" si="66"/>
        <v>0</v>
      </c>
      <c r="L210" s="32">
        <f t="shared" si="66"/>
        <v>0</v>
      </c>
      <c r="M210" s="32">
        <f t="shared" si="66"/>
        <v>0</v>
      </c>
      <c r="N210" s="32">
        <f t="shared" si="66"/>
        <v>0</v>
      </c>
      <c r="O210" s="32">
        <f t="shared" si="66"/>
        <v>0</v>
      </c>
      <c r="P210" s="32">
        <f t="shared" si="66"/>
        <v>0</v>
      </c>
      <c r="Q210" s="32">
        <f t="shared" si="66"/>
        <v>0</v>
      </c>
      <c r="R210" s="32">
        <f t="shared" si="66"/>
        <v>0</v>
      </c>
      <c r="S210" s="32">
        <f t="shared" si="66"/>
        <v>0</v>
      </c>
      <c r="T210" s="32">
        <f t="shared" si="66"/>
        <v>0</v>
      </c>
      <c r="U210" s="33">
        <f t="shared" si="45"/>
        <v>0</v>
      </c>
      <c r="V210" s="21">
        <f>ROUNDDOWN(E210+U210,0)</f>
        <v>0</v>
      </c>
    </row>
    <row r="211" spans="2:22" s="2" customFormat="1" ht="13.5" customHeight="1">
      <c r="B211" s="131" t="s">
        <v>47</v>
      </c>
      <c r="C211" s="91" t="s">
        <v>138</v>
      </c>
      <c r="D211" s="55" t="s">
        <v>131</v>
      </c>
      <c r="E211" s="94"/>
      <c r="F211" s="95"/>
      <c r="G211" s="96"/>
      <c r="H211" s="35" t="s">
        <v>116</v>
      </c>
      <c r="I211" s="74"/>
      <c r="J211" s="74"/>
      <c r="K211" s="74"/>
      <c r="L211" s="74"/>
      <c r="M211" s="74"/>
      <c r="N211" s="74"/>
      <c r="O211" s="74"/>
      <c r="P211" s="74"/>
      <c r="Q211" s="74"/>
      <c r="R211" s="74"/>
      <c r="S211" s="74"/>
      <c r="T211" s="74"/>
      <c r="U211" s="29"/>
    </row>
    <row r="212" spans="2:22">
      <c r="B212" s="132"/>
      <c r="C212" s="92"/>
      <c r="D212" s="56" t="s">
        <v>130</v>
      </c>
      <c r="E212" s="59">
        <v>30</v>
      </c>
      <c r="F212" s="53" t="s">
        <v>151</v>
      </c>
      <c r="G212" s="54" t="s">
        <v>100</v>
      </c>
      <c r="H212" s="36" t="s">
        <v>117</v>
      </c>
      <c r="I212" s="22">
        <v>2182</v>
      </c>
      <c r="J212" s="22">
        <v>2280</v>
      </c>
      <c r="K212" s="23">
        <v>2448</v>
      </c>
      <c r="L212" s="23">
        <v>1812</v>
      </c>
      <c r="M212" s="24">
        <v>2207</v>
      </c>
      <c r="N212" s="23">
        <v>2023</v>
      </c>
      <c r="O212" s="23">
        <v>1592</v>
      </c>
      <c r="P212" s="23">
        <v>2013</v>
      </c>
      <c r="Q212" s="23">
        <v>2011</v>
      </c>
      <c r="R212" s="23">
        <v>2197</v>
      </c>
      <c r="S212" s="23">
        <v>1380</v>
      </c>
      <c r="T212" s="23">
        <v>1561</v>
      </c>
      <c r="U212" s="28">
        <f t="shared" si="45"/>
        <v>23706</v>
      </c>
      <c r="V212" s="2" t="s">
        <v>113</v>
      </c>
    </row>
    <row r="213" spans="2:22" ht="13.5" customHeight="1">
      <c r="B213" s="132"/>
      <c r="C213" s="93"/>
      <c r="D213" s="58" t="s">
        <v>119</v>
      </c>
      <c r="E213" s="97">
        <f>ROUNDDOWN(E211*E212*12,2)</f>
        <v>0</v>
      </c>
      <c r="F213" s="98"/>
      <c r="G213" s="99"/>
      <c r="H213" s="37" t="s">
        <v>118</v>
      </c>
      <c r="I213" s="32">
        <f t="shared" ref="I213:T213" si="67">ROUNDDOWN(I211*I212,2)</f>
        <v>0</v>
      </c>
      <c r="J213" s="32">
        <f t="shared" si="67"/>
        <v>0</v>
      </c>
      <c r="K213" s="32">
        <f t="shared" si="67"/>
        <v>0</v>
      </c>
      <c r="L213" s="32">
        <f t="shared" si="67"/>
        <v>0</v>
      </c>
      <c r="M213" s="32">
        <f t="shared" si="67"/>
        <v>0</v>
      </c>
      <c r="N213" s="32">
        <f t="shared" si="67"/>
        <v>0</v>
      </c>
      <c r="O213" s="32">
        <f t="shared" si="67"/>
        <v>0</v>
      </c>
      <c r="P213" s="32">
        <f t="shared" si="67"/>
        <v>0</v>
      </c>
      <c r="Q213" s="32">
        <f t="shared" si="67"/>
        <v>0</v>
      </c>
      <c r="R213" s="32">
        <f t="shared" si="67"/>
        <v>0</v>
      </c>
      <c r="S213" s="32">
        <f t="shared" si="67"/>
        <v>0</v>
      </c>
      <c r="T213" s="32">
        <f t="shared" si="67"/>
        <v>0</v>
      </c>
      <c r="U213" s="33">
        <f t="shared" ref="U213:U276" si="68">SUM(I213:T213)</f>
        <v>0</v>
      </c>
      <c r="V213" s="21">
        <f>ROUNDDOWN(E213+U213,0)</f>
        <v>0</v>
      </c>
    </row>
    <row r="214" spans="2:22" s="2" customFormat="1" ht="13.5" customHeight="1">
      <c r="B214" s="132"/>
      <c r="C214" s="91" t="s">
        <v>136</v>
      </c>
      <c r="D214" s="55" t="s">
        <v>114</v>
      </c>
      <c r="E214" s="94"/>
      <c r="F214" s="95"/>
      <c r="G214" s="96"/>
      <c r="H214" s="35" t="s">
        <v>116</v>
      </c>
      <c r="I214" s="74"/>
      <c r="J214" s="74"/>
      <c r="K214" s="74"/>
      <c r="L214" s="74"/>
      <c r="M214" s="74"/>
      <c r="N214" s="74"/>
      <c r="O214" s="74"/>
      <c r="P214" s="74"/>
      <c r="Q214" s="74"/>
      <c r="R214" s="74"/>
      <c r="S214" s="74"/>
      <c r="T214" s="74"/>
      <c r="U214" s="29"/>
    </row>
    <row r="215" spans="2:22">
      <c r="B215" s="132"/>
      <c r="C215" s="92"/>
      <c r="D215" s="56" t="s">
        <v>115</v>
      </c>
      <c r="E215" s="57">
        <v>11</v>
      </c>
      <c r="F215" s="53" t="s">
        <v>151</v>
      </c>
      <c r="G215" s="54">
        <v>0.95</v>
      </c>
      <c r="H215" s="36" t="s">
        <v>117</v>
      </c>
      <c r="I215" s="22">
        <v>430</v>
      </c>
      <c r="J215" s="22">
        <v>556</v>
      </c>
      <c r="K215" s="23">
        <v>506</v>
      </c>
      <c r="L215" s="23">
        <v>536</v>
      </c>
      <c r="M215" s="24">
        <v>507</v>
      </c>
      <c r="N215" s="23">
        <v>550</v>
      </c>
      <c r="O215" s="23">
        <v>518</v>
      </c>
      <c r="P215" s="23">
        <v>523</v>
      </c>
      <c r="Q215" s="23">
        <v>441</v>
      </c>
      <c r="R215" s="23">
        <v>463</v>
      </c>
      <c r="S215" s="23">
        <v>505</v>
      </c>
      <c r="T215" s="23">
        <v>399</v>
      </c>
      <c r="U215" s="28">
        <f t="shared" si="68"/>
        <v>5934</v>
      </c>
      <c r="V215" s="2" t="s">
        <v>113</v>
      </c>
    </row>
    <row r="216" spans="2:22" ht="13.5" customHeight="1">
      <c r="B216" s="132"/>
      <c r="C216" s="93"/>
      <c r="D216" s="58" t="s">
        <v>152</v>
      </c>
      <c r="E216" s="97">
        <f>ROUNDDOWN(E214*E215*G215*12,2)</f>
        <v>0</v>
      </c>
      <c r="F216" s="98"/>
      <c r="G216" s="99"/>
      <c r="H216" s="37" t="s">
        <v>118</v>
      </c>
      <c r="I216" s="32">
        <f t="shared" ref="I216:T216" si="69">ROUNDDOWN(I214*I215,2)</f>
        <v>0</v>
      </c>
      <c r="J216" s="32">
        <f t="shared" si="69"/>
        <v>0</v>
      </c>
      <c r="K216" s="32">
        <f t="shared" si="69"/>
        <v>0</v>
      </c>
      <c r="L216" s="32">
        <f t="shared" si="69"/>
        <v>0</v>
      </c>
      <c r="M216" s="32">
        <f t="shared" si="69"/>
        <v>0</v>
      </c>
      <c r="N216" s="32">
        <f t="shared" si="69"/>
        <v>0</v>
      </c>
      <c r="O216" s="32">
        <f t="shared" si="69"/>
        <v>0</v>
      </c>
      <c r="P216" s="32">
        <f t="shared" si="69"/>
        <v>0</v>
      </c>
      <c r="Q216" s="32">
        <f t="shared" si="69"/>
        <v>0</v>
      </c>
      <c r="R216" s="32">
        <f t="shared" si="69"/>
        <v>0</v>
      </c>
      <c r="S216" s="32">
        <f t="shared" si="69"/>
        <v>0</v>
      </c>
      <c r="T216" s="32">
        <f t="shared" si="69"/>
        <v>0</v>
      </c>
      <c r="U216" s="33">
        <f t="shared" si="68"/>
        <v>0</v>
      </c>
      <c r="V216" s="21">
        <f>ROUNDDOWN(E216+U216,0)</f>
        <v>0</v>
      </c>
    </row>
    <row r="217" spans="2:22" s="2" customFormat="1" ht="13.5" customHeight="1">
      <c r="B217" s="132"/>
      <c r="C217" s="91" t="s">
        <v>137</v>
      </c>
      <c r="D217" s="55" t="s">
        <v>132</v>
      </c>
      <c r="E217" s="94"/>
      <c r="F217" s="95"/>
      <c r="G217" s="96"/>
      <c r="H217" s="35" t="s">
        <v>116</v>
      </c>
      <c r="I217" s="74"/>
      <c r="J217" s="74"/>
      <c r="K217" s="74"/>
      <c r="L217" s="74"/>
      <c r="M217" s="74"/>
      <c r="N217" s="74"/>
      <c r="O217" s="74"/>
      <c r="P217" s="74"/>
      <c r="Q217" s="74"/>
      <c r="R217" s="74"/>
      <c r="S217" s="74"/>
      <c r="T217" s="74"/>
      <c r="U217" s="29"/>
    </row>
    <row r="218" spans="2:22">
      <c r="B218" s="132"/>
      <c r="C218" s="92"/>
      <c r="D218" s="56" t="s">
        <v>133</v>
      </c>
      <c r="E218" s="60">
        <v>20</v>
      </c>
      <c r="F218" s="53" t="s">
        <v>151</v>
      </c>
      <c r="G218" s="54" t="s">
        <v>100</v>
      </c>
      <c r="H218" s="36" t="s">
        <v>117</v>
      </c>
      <c r="I218" s="22">
        <v>18</v>
      </c>
      <c r="J218" s="22">
        <v>20</v>
      </c>
      <c r="K218" s="23">
        <v>18</v>
      </c>
      <c r="L218" s="23">
        <v>21</v>
      </c>
      <c r="M218" s="24">
        <v>18</v>
      </c>
      <c r="N218" s="23">
        <v>16</v>
      </c>
      <c r="O218" s="23">
        <v>19</v>
      </c>
      <c r="P218" s="23">
        <v>20</v>
      </c>
      <c r="Q218" s="23">
        <v>28</v>
      </c>
      <c r="R218" s="23">
        <v>18</v>
      </c>
      <c r="S218" s="23">
        <v>19</v>
      </c>
      <c r="T218" s="23">
        <v>17</v>
      </c>
      <c r="U218" s="28">
        <f t="shared" si="68"/>
        <v>232</v>
      </c>
      <c r="V218" s="2" t="s">
        <v>113</v>
      </c>
    </row>
    <row r="219" spans="2:22">
      <c r="B219" s="132"/>
      <c r="C219" s="93"/>
      <c r="D219" s="58" t="s">
        <v>153</v>
      </c>
      <c r="E219" s="97">
        <f>ROUNDDOWN(E217*12,2)</f>
        <v>0</v>
      </c>
      <c r="F219" s="98"/>
      <c r="G219" s="99"/>
      <c r="H219" s="37" t="s">
        <v>118</v>
      </c>
      <c r="I219" s="32">
        <f t="shared" ref="I219:T219" si="70">ROUNDDOWN(I217*I218,2)</f>
        <v>0</v>
      </c>
      <c r="J219" s="32">
        <f t="shared" si="70"/>
        <v>0</v>
      </c>
      <c r="K219" s="32">
        <f t="shared" si="70"/>
        <v>0</v>
      </c>
      <c r="L219" s="32">
        <f t="shared" si="70"/>
        <v>0</v>
      </c>
      <c r="M219" s="32">
        <f t="shared" si="70"/>
        <v>0</v>
      </c>
      <c r="N219" s="32">
        <f t="shared" si="70"/>
        <v>0</v>
      </c>
      <c r="O219" s="32">
        <f t="shared" si="70"/>
        <v>0</v>
      </c>
      <c r="P219" s="32">
        <f t="shared" si="70"/>
        <v>0</v>
      </c>
      <c r="Q219" s="32">
        <f t="shared" si="70"/>
        <v>0</v>
      </c>
      <c r="R219" s="32">
        <f t="shared" si="70"/>
        <v>0</v>
      </c>
      <c r="S219" s="32">
        <f t="shared" si="70"/>
        <v>0</v>
      </c>
      <c r="T219" s="32">
        <f t="shared" si="70"/>
        <v>0</v>
      </c>
      <c r="U219" s="33">
        <f t="shared" si="68"/>
        <v>0</v>
      </c>
      <c r="V219" s="21">
        <f>ROUNDDOWN(E219+U219,0)</f>
        <v>0</v>
      </c>
    </row>
    <row r="220" spans="2:22" s="2" customFormat="1" ht="13.5" customHeight="1">
      <c r="B220" s="132"/>
      <c r="C220" s="91" t="s">
        <v>136</v>
      </c>
      <c r="D220" s="55" t="s">
        <v>114</v>
      </c>
      <c r="E220" s="94"/>
      <c r="F220" s="95"/>
      <c r="G220" s="96"/>
      <c r="H220" s="35" t="s">
        <v>116</v>
      </c>
      <c r="I220" s="74"/>
      <c r="J220" s="74"/>
      <c r="K220" s="74"/>
      <c r="L220" s="74"/>
      <c r="M220" s="74"/>
      <c r="N220" s="74"/>
      <c r="O220" s="74"/>
      <c r="P220" s="74"/>
      <c r="Q220" s="74"/>
      <c r="R220" s="74"/>
      <c r="S220" s="74"/>
      <c r="T220" s="74"/>
      <c r="U220" s="29"/>
    </row>
    <row r="221" spans="2:22">
      <c r="B221" s="132"/>
      <c r="C221" s="92"/>
      <c r="D221" s="56" t="s">
        <v>115</v>
      </c>
      <c r="E221" s="57">
        <v>7</v>
      </c>
      <c r="F221" s="53" t="s">
        <v>151</v>
      </c>
      <c r="G221" s="54">
        <v>0.95</v>
      </c>
      <c r="H221" s="36" t="s">
        <v>117</v>
      </c>
      <c r="I221" s="22">
        <v>0</v>
      </c>
      <c r="J221" s="22">
        <v>0</v>
      </c>
      <c r="K221" s="23">
        <v>0</v>
      </c>
      <c r="L221" s="23">
        <v>0</v>
      </c>
      <c r="M221" s="24">
        <v>0</v>
      </c>
      <c r="N221" s="23">
        <v>0</v>
      </c>
      <c r="O221" s="23">
        <v>0</v>
      </c>
      <c r="P221" s="23">
        <v>0</v>
      </c>
      <c r="Q221" s="23">
        <v>188</v>
      </c>
      <c r="R221" s="23">
        <v>2734</v>
      </c>
      <c r="S221" s="23">
        <v>2595</v>
      </c>
      <c r="T221" s="23">
        <v>1885</v>
      </c>
      <c r="U221" s="28">
        <f t="shared" si="68"/>
        <v>7402</v>
      </c>
      <c r="V221" s="2" t="s">
        <v>113</v>
      </c>
    </row>
    <row r="222" spans="2:22" ht="13.5" customHeight="1">
      <c r="B222" s="133"/>
      <c r="C222" s="93"/>
      <c r="D222" s="58" t="s">
        <v>152</v>
      </c>
      <c r="E222" s="97">
        <f>ROUNDDOWN(E220*E221*G221*12,2)</f>
        <v>0</v>
      </c>
      <c r="F222" s="98"/>
      <c r="G222" s="99"/>
      <c r="H222" s="37" t="s">
        <v>118</v>
      </c>
      <c r="I222" s="32">
        <f t="shared" ref="I222:T222" si="71">ROUNDDOWN(I220*I221,2)</f>
        <v>0</v>
      </c>
      <c r="J222" s="32">
        <f t="shared" si="71"/>
        <v>0</v>
      </c>
      <c r="K222" s="32">
        <f t="shared" si="71"/>
        <v>0</v>
      </c>
      <c r="L222" s="32">
        <f t="shared" si="71"/>
        <v>0</v>
      </c>
      <c r="M222" s="32">
        <f t="shared" si="71"/>
        <v>0</v>
      </c>
      <c r="N222" s="32">
        <f t="shared" si="71"/>
        <v>0</v>
      </c>
      <c r="O222" s="32">
        <f t="shared" si="71"/>
        <v>0</v>
      </c>
      <c r="P222" s="32">
        <f t="shared" si="71"/>
        <v>0</v>
      </c>
      <c r="Q222" s="32">
        <f t="shared" si="71"/>
        <v>0</v>
      </c>
      <c r="R222" s="32">
        <f t="shared" si="71"/>
        <v>0</v>
      </c>
      <c r="S222" s="32">
        <f t="shared" si="71"/>
        <v>0</v>
      </c>
      <c r="T222" s="32">
        <f t="shared" si="71"/>
        <v>0</v>
      </c>
      <c r="U222" s="33">
        <f t="shared" si="68"/>
        <v>0</v>
      </c>
      <c r="V222" s="21">
        <f>ROUNDDOWN(E222+U222,0)</f>
        <v>0</v>
      </c>
    </row>
    <row r="223" spans="2:22" s="2" customFormat="1" ht="13.5" customHeight="1">
      <c r="B223" s="131" t="s">
        <v>48</v>
      </c>
      <c r="C223" s="91" t="s">
        <v>147</v>
      </c>
      <c r="D223" s="55" t="s">
        <v>114</v>
      </c>
      <c r="E223" s="94"/>
      <c r="F223" s="95"/>
      <c r="G223" s="96"/>
      <c r="H223" s="35" t="s">
        <v>116</v>
      </c>
      <c r="I223" s="74"/>
      <c r="J223" s="74"/>
      <c r="K223" s="74"/>
      <c r="L223" s="74"/>
      <c r="M223" s="74"/>
      <c r="N223" s="74"/>
      <c r="O223" s="74"/>
      <c r="P223" s="74"/>
      <c r="Q223" s="74"/>
      <c r="R223" s="74"/>
      <c r="S223" s="74"/>
      <c r="T223" s="74"/>
      <c r="U223" s="29"/>
    </row>
    <row r="224" spans="2:22">
      <c r="B224" s="132"/>
      <c r="C224" s="92"/>
      <c r="D224" s="56" t="s">
        <v>115</v>
      </c>
      <c r="E224" s="57">
        <v>56</v>
      </c>
      <c r="F224" s="53" t="s">
        <v>151</v>
      </c>
      <c r="G224" s="54">
        <v>0.85</v>
      </c>
      <c r="H224" s="36" t="s">
        <v>117</v>
      </c>
      <c r="I224" s="22">
        <v>5700</v>
      </c>
      <c r="J224" s="22">
        <v>6910</v>
      </c>
      <c r="K224" s="23">
        <v>7432</v>
      </c>
      <c r="L224" s="23">
        <v>4927</v>
      </c>
      <c r="M224" s="24">
        <v>7613</v>
      </c>
      <c r="N224" s="23">
        <v>6786</v>
      </c>
      <c r="O224" s="23">
        <v>4680</v>
      </c>
      <c r="P224" s="23">
        <v>4846</v>
      </c>
      <c r="Q224" s="23">
        <v>6522</v>
      </c>
      <c r="R224" s="23">
        <v>7220</v>
      </c>
      <c r="S224" s="23">
        <v>3763</v>
      </c>
      <c r="T224" s="23">
        <v>5401</v>
      </c>
      <c r="U224" s="28">
        <f t="shared" si="68"/>
        <v>71800</v>
      </c>
      <c r="V224" s="2" t="s">
        <v>113</v>
      </c>
    </row>
    <row r="225" spans="2:22" ht="13.5" customHeight="1">
      <c r="B225" s="133"/>
      <c r="C225" s="93"/>
      <c r="D225" s="58" t="s">
        <v>152</v>
      </c>
      <c r="E225" s="97">
        <f>ROUNDDOWN(E223*E224*G224*12,2)</f>
        <v>0</v>
      </c>
      <c r="F225" s="98"/>
      <c r="G225" s="99"/>
      <c r="H225" s="37" t="s">
        <v>118</v>
      </c>
      <c r="I225" s="32">
        <f t="shared" ref="I225:T225" si="72">ROUNDDOWN(I223*I224,2)</f>
        <v>0</v>
      </c>
      <c r="J225" s="32">
        <f t="shared" si="72"/>
        <v>0</v>
      </c>
      <c r="K225" s="32">
        <f t="shared" si="72"/>
        <v>0</v>
      </c>
      <c r="L225" s="32">
        <f t="shared" si="72"/>
        <v>0</v>
      </c>
      <c r="M225" s="32">
        <f t="shared" si="72"/>
        <v>0</v>
      </c>
      <c r="N225" s="32">
        <f t="shared" si="72"/>
        <v>0</v>
      </c>
      <c r="O225" s="32">
        <f t="shared" si="72"/>
        <v>0</v>
      </c>
      <c r="P225" s="32">
        <f t="shared" si="72"/>
        <v>0</v>
      </c>
      <c r="Q225" s="32">
        <f t="shared" si="72"/>
        <v>0</v>
      </c>
      <c r="R225" s="32">
        <f t="shared" si="72"/>
        <v>0</v>
      </c>
      <c r="S225" s="32">
        <f t="shared" si="72"/>
        <v>0</v>
      </c>
      <c r="T225" s="32">
        <f t="shared" si="72"/>
        <v>0</v>
      </c>
      <c r="U225" s="33">
        <f t="shared" si="68"/>
        <v>0</v>
      </c>
      <c r="V225" s="21">
        <f>ROUNDDOWN(E225+U225,0)</f>
        <v>0</v>
      </c>
    </row>
    <row r="226" spans="2:22" s="2" customFormat="1" ht="13.5" customHeight="1">
      <c r="B226" s="131" t="s">
        <v>49</v>
      </c>
      <c r="C226" s="91" t="s">
        <v>147</v>
      </c>
      <c r="D226" s="55" t="s">
        <v>114</v>
      </c>
      <c r="E226" s="94"/>
      <c r="F226" s="95"/>
      <c r="G226" s="96"/>
      <c r="H226" s="35" t="s">
        <v>116</v>
      </c>
      <c r="I226" s="74"/>
      <c r="J226" s="74"/>
      <c r="K226" s="74"/>
      <c r="L226" s="74"/>
      <c r="M226" s="74"/>
      <c r="N226" s="74"/>
      <c r="O226" s="74"/>
      <c r="P226" s="74"/>
      <c r="Q226" s="74"/>
      <c r="R226" s="74"/>
      <c r="S226" s="74"/>
      <c r="T226" s="74"/>
      <c r="U226" s="29"/>
    </row>
    <row r="227" spans="2:22">
      <c r="B227" s="132"/>
      <c r="C227" s="92"/>
      <c r="D227" s="56" t="s">
        <v>115</v>
      </c>
      <c r="E227" s="57">
        <v>26</v>
      </c>
      <c r="F227" s="53" t="s">
        <v>151</v>
      </c>
      <c r="G227" s="54">
        <v>0.85</v>
      </c>
      <c r="H227" s="36" t="s">
        <v>117</v>
      </c>
      <c r="I227" s="22">
        <v>2756</v>
      </c>
      <c r="J227" s="22">
        <v>3332</v>
      </c>
      <c r="K227" s="23">
        <v>4195</v>
      </c>
      <c r="L227" s="23">
        <v>3543</v>
      </c>
      <c r="M227" s="24">
        <v>4576</v>
      </c>
      <c r="N227" s="23">
        <v>3750</v>
      </c>
      <c r="O227" s="23">
        <v>2527</v>
      </c>
      <c r="P227" s="23">
        <v>2724</v>
      </c>
      <c r="Q227" s="23">
        <v>3868</v>
      </c>
      <c r="R227" s="23">
        <v>4501</v>
      </c>
      <c r="S227" s="23">
        <v>3544</v>
      </c>
      <c r="T227" s="23">
        <v>4759</v>
      </c>
      <c r="U227" s="28">
        <f t="shared" si="68"/>
        <v>44075</v>
      </c>
      <c r="V227" s="2" t="s">
        <v>113</v>
      </c>
    </row>
    <row r="228" spans="2:22" ht="13.5" customHeight="1">
      <c r="B228" s="133"/>
      <c r="C228" s="93"/>
      <c r="D228" s="58" t="s">
        <v>152</v>
      </c>
      <c r="E228" s="97">
        <f>ROUNDDOWN(E226*E227*G227*12,2)</f>
        <v>0</v>
      </c>
      <c r="F228" s="98"/>
      <c r="G228" s="99"/>
      <c r="H228" s="37" t="s">
        <v>118</v>
      </c>
      <c r="I228" s="32">
        <f t="shared" ref="I228:T228" si="73">ROUNDDOWN(I226*I227,2)</f>
        <v>0</v>
      </c>
      <c r="J228" s="32">
        <f t="shared" si="73"/>
        <v>0</v>
      </c>
      <c r="K228" s="32">
        <f t="shared" si="73"/>
        <v>0</v>
      </c>
      <c r="L228" s="32">
        <f t="shared" si="73"/>
        <v>0</v>
      </c>
      <c r="M228" s="32">
        <f t="shared" si="73"/>
        <v>0</v>
      </c>
      <c r="N228" s="32">
        <f t="shared" si="73"/>
        <v>0</v>
      </c>
      <c r="O228" s="32">
        <f t="shared" si="73"/>
        <v>0</v>
      </c>
      <c r="P228" s="32">
        <f t="shared" si="73"/>
        <v>0</v>
      </c>
      <c r="Q228" s="32">
        <f t="shared" si="73"/>
        <v>0</v>
      </c>
      <c r="R228" s="32">
        <f t="shared" si="73"/>
        <v>0</v>
      </c>
      <c r="S228" s="32">
        <f t="shared" si="73"/>
        <v>0</v>
      </c>
      <c r="T228" s="32">
        <f t="shared" si="73"/>
        <v>0</v>
      </c>
      <c r="U228" s="33">
        <f t="shared" si="68"/>
        <v>0</v>
      </c>
      <c r="V228" s="21">
        <f>ROUNDDOWN(E228+U228,0)</f>
        <v>0</v>
      </c>
    </row>
    <row r="229" spans="2:22" s="2" customFormat="1" ht="13.5" customHeight="1">
      <c r="B229" s="134" t="s">
        <v>50</v>
      </c>
      <c r="C229" s="91" t="s">
        <v>147</v>
      </c>
      <c r="D229" s="55" t="s">
        <v>114</v>
      </c>
      <c r="E229" s="94"/>
      <c r="F229" s="95"/>
      <c r="G229" s="96"/>
      <c r="H229" s="35" t="s">
        <v>116</v>
      </c>
      <c r="I229" s="74"/>
      <c r="J229" s="74"/>
      <c r="K229" s="74"/>
      <c r="L229" s="74"/>
      <c r="M229" s="74"/>
      <c r="N229" s="74"/>
      <c r="O229" s="74"/>
      <c r="P229" s="74"/>
      <c r="Q229" s="74"/>
      <c r="R229" s="74"/>
      <c r="S229" s="74"/>
      <c r="T229" s="74"/>
      <c r="U229" s="29"/>
    </row>
    <row r="230" spans="2:22">
      <c r="B230" s="132"/>
      <c r="C230" s="92"/>
      <c r="D230" s="56" t="s">
        <v>115</v>
      </c>
      <c r="E230" s="57">
        <v>30</v>
      </c>
      <c r="F230" s="53" t="s">
        <v>151</v>
      </c>
      <c r="G230" s="54">
        <v>0.85</v>
      </c>
      <c r="H230" s="36" t="s">
        <v>117</v>
      </c>
      <c r="I230" s="22">
        <v>3115</v>
      </c>
      <c r="J230" s="22">
        <v>3575</v>
      </c>
      <c r="K230" s="23">
        <v>3315</v>
      </c>
      <c r="L230" s="23">
        <v>2509</v>
      </c>
      <c r="M230" s="24">
        <v>4414</v>
      </c>
      <c r="N230" s="23">
        <v>3570</v>
      </c>
      <c r="O230" s="23">
        <v>2320</v>
      </c>
      <c r="P230" s="23">
        <v>2533</v>
      </c>
      <c r="Q230" s="23">
        <v>2887</v>
      </c>
      <c r="R230" s="23">
        <v>4634</v>
      </c>
      <c r="S230" s="23">
        <v>3606</v>
      </c>
      <c r="T230" s="23">
        <v>3636</v>
      </c>
      <c r="U230" s="28">
        <f t="shared" si="68"/>
        <v>40114</v>
      </c>
      <c r="V230" s="2" t="s">
        <v>113</v>
      </c>
    </row>
    <row r="231" spans="2:22" ht="13.5" customHeight="1">
      <c r="B231" s="135"/>
      <c r="C231" s="93"/>
      <c r="D231" s="58" t="s">
        <v>152</v>
      </c>
      <c r="E231" s="97">
        <f>ROUNDDOWN(E229*E230*G230*12,2)</f>
        <v>0</v>
      </c>
      <c r="F231" s="98"/>
      <c r="G231" s="99"/>
      <c r="H231" s="37" t="s">
        <v>118</v>
      </c>
      <c r="I231" s="32">
        <f t="shared" ref="I231:T231" si="74">ROUNDDOWN(I229*I230,2)</f>
        <v>0</v>
      </c>
      <c r="J231" s="32">
        <f t="shared" si="74"/>
        <v>0</v>
      </c>
      <c r="K231" s="32">
        <f t="shared" si="74"/>
        <v>0</v>
      </c>
      <c r="L231" s="32">
        <f t="shared" si="74"/>
        <v>0</v>
      </c>
      <c r="M231" s="32">
        <f t="shared" si="74"/>
        <v>0</v>
      </c>
      <c r="N231" s="32">
        <f t="shared" si="74"/>
        <v>0</v>
      </c>
      <c r="O231" s="32">
        <f t="shared" si="74"/>
        <v>0</v>
      </c>
      <c r="P231" s="32">
        <f t="shared" si="74"/>
        <v>0</v>
      </c>
      <c r="Q231" s="32">
        <f t="shared" si="74"/>
        <v>0</v>
      </c>
      <c r="R231" s="32">
        <f t="shared" si="74"/>
        <v>0</v>
      </c>
      <c r="S231" s="32">
        <f t="shared" si="74"/>
        <v>0</v>
      </c>
      <c r="T231" s="32">
        <f t="shared" si="74"/>
        <v>0</v>
      </c>
      <c r="U231" s="33">
        <f t="shared" si="68"/>
        <v>0</v>
      </c>
      <c r="V231" s="21">
        <f>ROUNDDOWN(E231+U231,0)</f>
        <v>0</v>
      </c>
    </row>
    <row r="232" spans="2:22" s="2" customFormat="1" ht="13.5" customHeight="1">
      <c r="B232" s="131" t="s">
        <v>51</v>
      </c>
      <c r="C232" s="91" t="s">
        <v>147</v>
      </c>
      <c r="D232" s="55" t="s">
        <v>114</v>
      </c>
      <c r="E232" s="94"/>
      <c r="F232" s="95"/>
      <c r="G232" s="96"/>
      <c r="H232" s="35" t="s">
        <v>116</v>
      </c>
      <c r="I232" s="74"/>
      <c r="J232" s="74"/>
      <c r="K232" s="74"/>
      <c r="L232" s="74"/>
      <c r="M232" s="74"/>
      <c r="N232" s="74"/>
      <c r="O232" s="74"/>
      <c r="P232" s="74"/>
      <c r="Q232" s="74"/>
      <c r="R232" s="74"/>
      <c r="S232" s="74"/>
      <c r="T232" s="74"/>
      <c r="U232" s="29"/>
    </row>
    <row r="233" spans="2:22">
      <c r="B233" s="132"/>
      <c r="C233" s="92"/>
      <c r="D233" s="56" t="s">
        <v>115</v>
      </c>
      <c r="E233" s="57">
        <v>34</v>
      </c>
      <c r="F233" s="53" t="s">
        <v>151</v>
      </c>
      <c r="G233" s="54">
        <v>0.85</v>
      </c>
      <c r="H233" s="36" t="s">
        <v>117</v>
      </c>
      <c r="I233" s="22">
        <v>3275</v>
      </c>
      <c r="J233" s="22">
        <v>3659</v>
      </c>
      <c r="K233" s="23">
        <v>3871</v>
      </c>
      <c r="L233" s="23">
        <v>2284</v>
      </c>
      <c r="M233" s="24">
        <v>3974</v>
      </c>
      <c r="N233" s="23">
        <v>3266</v>
      </c>
      <c r="O233" s="23">
        <v>2602</v>
      </c>
      <c r="P233" s="23">
        <v>3344</v>
      </c>
      <c r="Q233" s="23">
        <v>4724</v>
      </c>
      <c r="R233" s="23">
        <v>5517</v>
      </c>
      <c r="S233" s="23">
        <v>2444</v>
      </c>
      <c r="T233" s="23">
        <v>3362</v>
      </c>
      <c r="U233" s="28">
        <f t="shared" si="68"/>
        <v>42322</v>
      </c>
      <c r="V233" s="2" t="s">
        <v>113</v>
      </c>
    </row>
    <row r="234" spans="2:22" ht="13.5" customHeight="1">
      <c r="B234" s="133"/>
      <c r="C234" s="93"/>
      <c r="D234" s="58" t="s">
        <v>152</v>
      </c>
      <c r="E234" s="97">
        <f>ROUNDDOWN(E232*E233*G233*12,2)</f>
        <v>0</v>
      </c>
      <c r="F234" s="98"/>
      <c r="G234" s="99"/>
      <c r="H234" s="37" t="s">
        <v>118</v>
      </c>
      <c r="I234" s="32">
        <f t="shared" ref="I234:T234" si="75">ROUNDDOWN(I232*I233,2)</f>
        <v>0</v>
      </c>
      <c r="J234" s="32">
        <f t="shared" si="75"/>
        <v>0</v>
      </c>
      <c r="K234" s="32">
        <f t="shared" si="75"/>
        <v>0</v>
      </c>
      <c r="L234" s="32">
        <f t="shared" si="75"/>
        <v>0</v>
      </c>
      <c r="M234" s="32">
        <f t="shared" si="75"/>
        <v>0</v>
      </c>
      <c r="N234" s="32">
        <f t="shared" si="75"/>
        <v>0</v>
      </c>
      <c r="O234" s="32">
        <f t="shared" si="75"/>
        <v>0</v>
      </c>
      <c r="P234" s="32">
        <f t="shared" si="75"/>
        <v>0</v>
      </c>
      <c r="Q234" s="32">
        <f t="shared" si="75"/>
        <v>0</v>
      </c>
      <c r="R234" s="32">
        <f t="shared" si="75"/>
        <v>0</v>
      </c>
      <c r="S234" s="32">
        <f t="shared" si="75"/>
        <v>0</v>
      </c>
      <c r="T234" s="32">
        <f t="shared" si="75"/>
        <v>0</v>
      </c>
      <c r="U234" s="33">
        <f t="shared" si="68"/>
        <v>0</v>
      </c>
      <c r="V234" s="21">
        <f>ROUNDDOWN(E234+U234,0)</f>
        <v>0</v>
      </c>
    </row>
    <row r="235" spans="2:22" s="2" customFormat="1" ht="13.5" customHeight="1">
      <c r="B235" s="121" t="s">
        <v>52</v>
      </c>
      <c r="C235" s="91" t="s">
        <v>147</v>
      </c>
      <c r="D235" s="55" t="s">
        <v>114</v>
      </c>
      <c r="E235" s="94"/>
      <c r="F235" s="95"/>
      <c r="G235" s="96"/>
      <c r="H235" s="35" t="s">
        <v>116</v>
      </c>
      <c r="I235" s="74"/>
      <c r="J235" s="74"/>
      <c r="K235" s="74"/>
      <c r="L235" s="74"/>
      <c r="M235" s="74"/>
      <c r="N235" s="74"/>
      <c r="O235" s="74"/>
      <c r="P235" s="74"/>
      <c r="Q235" s="74"/>
      <c r="R235" s="74"/>
      <c r="S235" s="74"/>
      <c r="T235" s="74"/>
      <c r="U235" s="29"/>
    </row>
    <row r="236" spans="2:22">
      <c r="B236" s="108"/>
      <c r="C236" s="92"/>
      <c r="D236" s="56" t="s">
        <v>115</v>
      </c>
      <c r="E236" s="57">
        <v>63</v>
      </c>
      <c r="F236" s="53" t="s">
        <v>151</v>
      </c>
      <c r="G236" s="54">
        <v>0.85</v>
      </c>
      <c r="H236" s="36" t="s">
        <v>117</v>
      </c>
      <c r="I236" s="22">
        <v>4952</v>
      </c>
      <c r="J236" s="22">
        <v>5849</v>
      </c>
      <c r="K236" s="23">
        <v>7335</v>
      </c>
      <c r="L236" s="23">
        <v>4570</v>
      </c>
      <c r="M236" s="24">
        <v>8283</v>
      </c>
      <c r="N236" s="23">
        <v>6866</v>
      </c>
      <c r="O236" s="23">
        <v>4021</v>
      </c>
      <c r="P236" s="23">
        <v>4601</v>
      </c>
      <c r="Q236" s="23">
        <v>5727</v>
      </c>
      <c r="R236" s="23">
        <v>6093</v>
      </c>
      <c r="S236" s="23">
        <v>3704</v>
      </c>
      <c r="T236" s="23">
        <v>5238</v>
      </c>
      <c r="U236" s="28">
        <f t="shared" si="68"/>
        <v>67239</v>
      </c>
      <c r="V236" s="2" t="s">
        <v>113</v>
      </c>
    </row>
    <row r="237" spans="2:22" ht="13.5" customHeight="1">
      <c r="B237" s="108"/>
      <c r="C237" s="93"/>
      <c r="D237" s="58" t="s">
        <v>152</v>
      </c>
      <c r="E237" s="97">
        <f>ROUNDDOWN(E235*E236*G236*12,2)</f>
        <v>0</v>
      </c>
      <c r="F237" s="98"/>
      <c r="G237" s="99"/>
      <c r="H237" s="37" t="s">
        <v>118</v>
      </c>
      <c r="I237" s="32">
        <f t="shared" ref="I237:T237" si="76">ROUNDDOWN(I235*I236,2)</f>
        <v>0</v>
      </c>
      <c r="J237" s="32">
        <f t="shared" si="76"/>
        <v>0</v>
      </c>
      <c r="K237" s="32">
        <f t="shared" si="76"/>
        <v>0</v>
      </c>
      <c r="L237" s="32">
        <f t="shared" si="76"/>
        <v>0</v>
      </c>
      <c r="M237" s="32">
        <f t="shared" si="76"/>
        <v>0</v>
      </c>
      <c r="N237" s="32">
        <f t="shared" si="76"/>
        <v>0</v>
      </c>
      <c r="O237" s="32">
        <f t="shared" si="76"/>
        <v>0</v>
      </c>
      <c r="P237" s="32">
        <f t="shared" si="76"/>
        <v>0</v>
      </c>
      <c r="Q237" s="32">
        <f t="shared" si="76"/>
        <v>0</v>
      </c>
      <c r="R237" s="32">
        <f t="shared" si="76"/>
        <v>0</v>
      </c>
      <c r="S237" s="32">
        <f t="shared" si="76"/>
        <v>0</v>
      </c>
      <c r="T237" s="32">
        <f t="shared" si="76"/>
        <v>0</v>
      </c>
      <c r="U237" s="33">
        <f t="shared" si="68"/>
        <v>0</v>
      </c>
      <c r="V237" s="21">
        <f>ROUNDDOWN(E237+U237,0)</f>
        <v>0</v>
      </c>
    </row>
    <row r="238" spans="2:22" s="2" customFormat="1" ht="13.5" customHeight="1">
      <c r="B238" s="108"/>
      <c r="C238" s="91" t="s">
        <v>136</v>
      </c>
      <c r="D238" s="55" t="s">
        <v>114</v>
      </c>
      <c r="E238" s="94"/>
      <c r="F238" s="95"/>
      <c r="G238" s="96"/>
      <c r="H238" s="35" t="s">
        <v>116</v>
      </c>
      <c r="I238" s="74"/>
      <c r="J238" s="74"/>
      <c r="K238" s="74"/>
      <c r="L238" s="74"/>
      <c r="M238" s="74"/>
      <c r="N238" s="74"/>
      <c r="O238" s="74"/>
      <c r="P238" s="74"/>
      <c r="Q238" s="74"/>
      <c r="R238" s="74"/>
      <c r="S238" s="74"/>
      <c r="T238" s="74"/>
      <c r="U238" s="29"/>
    </row>
    <row r="239" spans="2:22">
      <c r="B239" s="108"/>
      <c r="C239" s="92"/>
      <c r="D239" s="56" t="s">
        <v>115</v>
      </c>
      <c r="E239" s="57">
        <v>5</v>
      </c>
      <c r="F239" s="53" t="s">
        <v>151</v>
      </c>
      <c r="G239" s="54">
        <v>0.95</v>
      </c>
      <c r="H239" s="36" t="s">
        <v>117</v>
      </c>
      <c r="I239" s="22">
        <v>0</v>
      </c>
      <c r="J239" s="22">
        <v>0</v>
      </c>
      <c r="K239" s="23">
        <v>0</v>
      </c>
      <c r="L239" s="23">
        <v>0</v>
      </c>
      <c r="M239" s="24">
        <v>0</v>
      </c>
      <c r="N239" s="23">
        <v>0</v>
      </c>
      <c r="O239" s="23">
        <v>0</v>
      </c>
      <c r="P239" s="23">
        <v>0</v>
      </c>
      <c r="Q239" s="23">
        <v>494</v>
      </c>
      <c r="R239" s="23">
        <v>1881</v>
      </c>
      <c r="S239" s="23">
        <v>1881</v>
      </c>
      <c r="T239" s="23">
        <v>1422</v>
      </c>
      <c r="U239" s="28">
        <f t="shared" si="68"/>
        <v>5678</v>
      </c>
      <c r="V239" s="2" t="s">
        <v>113</v>
      </c>
    </row>
    <row r="240" spans="2:22">
      <c r="B240" s="108"/>
      <c r="C240" s="93"/>
      <c r="D240" s="58" t="s">
        <v>152</v>
      </c>
      <c r="E240" s="97">
        <f>ROUNDDOWN(E238*E239*G239*12,2)</f>
        <v>0</v>
      </c>
      <c r="F240" s="98"/>
      <c r="G240" s="99"/>
      <c r="H240" s="37" t="s">
        <v>118</v>
      </c>
      <c r="I240" s="32">
        <f t="shared" ref="I240:T240" si="77">ROUNDDOWN(I238*I239,2)</f>
        <v>0</v>
      </c>
      <c r="J240" s="32">
        <f t="shared" si="77"/>
        <v>0</v>
      </c>
      <c r="K240" s="32">
        <f t="shared" si="77"/>
        <v>0</v>
      </c>
      <c r="L240" s="32">
        <f t="shared" si="77"/>
        <v>0</v>
      </c>
      <c r="M240" s="32">
        <f t="shared" si="77"/>
        <v>0</v>
      </c>
      <c r="N240" s="32">
        <f t="shared" si="77"/>
        <v>0</v>
      </c>
      <c r="O240" s="32">
        <f t="shared" si="77"/>
        <v>0</v>
      </c>
      <c r="P240" s="32">
        <f t="shared" si="77"/>
        <v>0</v>
      </c>
      <c r="Q240" s="32">
        <f t="shared" si="77"/>
        <v>0</v>
      </c>
      <c r="R240" s="32">
        <f t="shared" si="77"/>
        <v>0</v>
      </c>
      <c r="S240" s="32">
        <f t="shared" si="77"/>
        <v>0</v>
      </c>
      <c r="T240" s="32">
        <f t="shared" si="77"/>
        <v>0</v>
      </c>
      <c r="U240" s="33">
        <f t="shared" si="68"/>
        <v>0</v>
      </c>
      <c r="V240" s="21">
        <f>ROUNDDOWN(E240+U240,0)</f>
        <v>0</v>
      </c>
    </row>
    <row r="241" spans="2:22" s="2" customFormat="1" ht="13.5" customHeight="1">
      <c r="B241" s="108"/>
      <c r="C241" s="91" t="s">
        <v>138</v>
      </c>
      <c r="D241" s="55" t="s">
        <v>131</v>
      </c>
      <c r="E241" s="94"/>
      <c r="F241" s="95"/>
      <c r="G241" s="96"/>
      <c r="H241" s="35" t="s">
        <v>116</v>
      </c>
      <c r="I241" s="74"/>
      <c r="J241" s="74"/>
      <c r="K241" s="74"/>
      <c r="L241" s="74"/>
      <c r="M241" s="74"/>
      <c r="N241" s="74"/>
      <c r="O241" s="74"/>
      <c r="P241" s="74"/>
      <c r="Q241" s="74"/>
      <c r="R241" s="74"/>
      <c r="S241" s="74"/>
      <c r="T241" s="74"/>
      <c r="U241" s="29"/>
    </row>
    <row r="242" spans="2:22">
      <c r="B242" s="108"/>
      <c r="C242" s="92"/>
      <c r="D242" s="56" t="s">
        <v>130</v>
      </c>
      <c r="E242" s="59">
        <v>36</v>
      </c>
      <c r="F242" s="53" t="s">
        <v>151</v>
      </c>
      <c r="G242" s="54" t="s">
        <v>100</v>
      </c>
      <c r="H242" s="36" t="s">
        <v>117</v>
      </c>
      <c r="I242" s="22">
        <v>1286</v>
      </c>
      <c r="J242" s="22">
        <v>908</v>
      </c>
      <c r="K242" s="23">
        <v>1265</v>
      </c>
      <c r="L242" s="23">
        <v>869</v>
      </c>
      <c r="M242" s="24">
        <v>714</v>
      </c>
      <c r="N242" s="23">
        <v>998</v>
      </c>
      <c r="O242" s="23">
        <v>1038</v>
      </c>
      <c r="P242" s="23">
        <v>382</v>
      </c>
      <c r="Q242" s="23">
        <v>798</v>
      </c>
      <c r="R242" s="23">
        <v>289</v>
      </c>
      <c r="S242" s="23">
        <v>575</v>
      </c>
      <c r="T242" s="23">
        <v>538</v>
      </c>
      <c r="U242" s="28">
        <f t="shared" si="68"/>
        <v>9660</v>
      </c>
      <c r="V242" s="2" t="s">
        <v>113</v>
      </c>
    </row>
    <row r="243" spans="2:22">
      <c r="B243" s="108"/>
      <c r="C243" s="93"/>
      <c r="D243" s="58" t="s">
        <v>119</v>
      </c>
      <c r="E243" s="97">
        <f>ROUNDDOWN(E241*E242*12,2)</f>
        <v>0</v>
      </c>
      <c r="F243" s="98"/>
      <c r="G243" s="99"/>
      <c r="H243" s="37" t="s">
        <v>118</v>
      </c>
      <c r="I243" s="32">
        <f t="shared" ref="I243:T243" si="78">ROUNDDOWN(I241*I242,2)</f>
        <v>0</v>
      </c>
      <c r="J243" s="32">
        <f t="shared" si="78"/>
        <v>0</v>
      </c>
      <c r="K243" s="32">
        <f t="shared" si="78"/>
        <v>0</v>
      </c>
      <c r="L243" s="32">
        <f t="shared" si="78"/>
        <v>0</v>
      </c>
      <c r="M243" s="32">
        <f t="shared" si="78"/>
        <v>0</v>
      </c>
      <c r="N243" s="32">
        <f t="shared" si="78"/>
        <v>0</v>
      </c>
      <c r="O243" s="32">
        <f t="shared" si="78"/>
        <v>0</v>
      </c>
      <c r="P243" s="32">
        <f t="shared" si="78"/>
        <v>0</v>
      </c>
      <c r="Q243" s="32">
        <f t="shared" si="78"/>
        <v>0</v>
      </c>
      <c r="R243" s="32">
        <f t="shared" si="78"/>
        <v>0</v>
      </c>
      <c r="S243" s="32">
        <f t="shared" si="78"/>
        <v>0</v>
      </c>
      <c r="T243" s="32">
        <f t="shared" si="78"/>
        <v>0</v>
      </c>
      <c r="U243" s="33">
        <f t="shared" si="68"/>
        <v>0</v>
      </c>
      <c r="V243" s="21">
        <f>ROUNDDOWN(E243+U243,0)</f>
        <v>0</v>
      </c>
    </row>
    <row r="244" spans="2:22" s="2" customFormat="1" ht="13.5" customHeight="1">
      <c r="B244" s="108"/>
      <c r="C244" s="91" t="s">
        <v>135</v>
      </c>
      <c r="D244" s="55" t="s">
        <v>131</v>
      </c>
      <c r="E244" s="94"/>
      <c r="F244" s="95"/>
      <c r="G244" s="96"/>
      <c r="H244" s="35" t="s">
        <v>116</v>
      </c>
      <c r="I244" s="74"/>
      <c r="J244" s="74"/>
      <c r="K244" s="74"/>
      <c r="L244" s="74"/>
      <c r="M244" s="74"/>
      <c r="N244" s="74"/>
      <c r="O244" s="74"/>
      <c r="P244" s="74"/>
      <c r="Q244" s="74"/>
      <c r="R244" s="74"/>
      <c r="S244" s="74"/>
      <c r="T244" s="74"/>
      <c r="U244" s="29"/>
    </row>
    <row r="245" spans="2:22">
      <c r="B245" s="108"/>
      <c r="C245" s="92"/>
      <c r="D245" s="56" t="s">
        <v>130</v>
      </c>
      <c r="E245" s="59">
        <v>1</v>
      </c>
      <c r="F245" s="53" t="s">
        <v>151</v>
      </c>
      <c r="G245" s="54" t="s">
        <v>100</v>
      </c>
      <c r="H245" s="36" t="s">
        <v>117</v>
      </c>
      <c r="I245" s="22">
        <v>311</v>
      </c>
      <c r="J245" s="22">
        <v>374</v>
      </c>
      <c r="K245" s="23">
        <v>357</v>
      </c>
      <c r="L245" s="23">
        <v>413</v>
      </c>
      <c r="M245" s="24">
        <v>326</v>
      </c>
      <c r="N245" s="25">
        <v>306</v>
      </c>
      <c r="O245" s="23">
        <v>298</v>
      </c>
      <c r="P245" s="23">
        <v>298</v>
      </c>
      <c r="Q245" s="23">
        <v>251</v>
      </c>
      <c r="R245" s="23">
        <v>261</v>
      </c>
      <c r="S245" s="23">
        <v>237</v>
      </c>
      <c r="T245" s="23">
        <v>232</v>
      </c>
      <c r="U245" s="28">
        <f t="shared" si="68"/>
        <v>3664</v>
      </c>
      <c r="V245" s="2" t="s">
        <v>113</v>
      </c>
    </row>
    <row r="246" spans="2:22" ht="13.5" customHeight="1">
      <c r="B246" s="136"/>
      <c r="C246" s="93"/>
      <c r="D246" s="58" t="s">
        <v>153</v>
      </c>
      <c r="E246" s="97">
        <f>ROUNDDOWN(E244*12,2)</f>
        <v>0</v>
      </c>
      <c r="F246" s="98"/>
      <c r="G246" s="99"/>
      <c r="H246" s="37" t="s">
        <v>118</v>
      </c>
      <c r="I246" s="32">
        <f t="shared" ref="I246:T246" si="79">ROUNDDOWN(I244*I245,2)</f>
        <v>0</v>
      </c>
      <c r="J246" s="32">
        <f t="shared" si="79"/>
        <v>0</v>
      </c>
      <c r="K246" s="32">
        <f t="shared" si="79"/>
        <v>0</v>
      </c>
      <c r="L246" s="32">
        <f t="shared" si="79"/>
        <v>0</v>
      </c>
      <c r="M246" s="32">
        <f t="shared" si="79"/>
        <v>0</v>
      </c>
      <c r="N246" s="32">
        <f t="shared" si="79"/>
        <v>0</v>
      </c>
      <c r="O246" s="32">
        <f t="shared" si="79"/>
        <v>0</v>
      </c>
      <c r="P246" s="32">
        <f t="shared" si="79"/>
        <v>0</v>
      </c>
      <c r="Q246" s="32">
        <f t="shared" si="79"/>
        <v>0</v>
      </c>
      <c r="R246" s="32">
        <f t="shared" si="79"/>
        <v>0</v>
      </c>
      <c r="S246" s="32">
        <f t="shared" si="79"/>
        <v>0</v>
      </c>
      <c r="T246" s="32">
        <f t="shared" si="79"/>
        <v>0</v>
      </c>
      <c r="U246" s="33">
        <f t="shared" si="68"/>
        <v>0</v>
      </c>
      <c r="V246" s="21">
        <f>ROUNDDOWN(E246+U246,0)</f>
        <v>0</v>
      </c>
    </row>
    <row r="247" spans="2:22" s="2" customFormat="1" ht="13.5" customHeight="1">
      <c r="B247" s="131" t="s">
        <v>53</v>
      </c>
      <c r="C247" s="91" t="s">
        <v>147</v>
      </c>
      <c r="D247" s="55" t="s">
        <v>114</v>
      </c>
      <c r="E247" s="94"/>
      <c r="F247" s="95"/>
      <c r="G247" s="96"/>
      <c r="H247" s="35" t="s">
        <v>116</v>
      </c>
      <c r="I247" s="74"/>
      <c r="J247" s="74"/>
      <c r="K247" s="74"/>
      <c r="L247" s="74"/>
      <c r="M247" s="74"/>
      <c r="N247" s="74"/>
      <c r="O247" s="74"/>
      <c r="P247" s="74"/>
      <c r="Q247" s="74"/>
      <c r="R247" s="74"/>
      <c r="S247" s="74"/>
      <c r="T247" s="74"/>
      <c r="U247" s="29"/>
    </row>
    <row r="248" spans="2:22">
      <c r="B248" s="132"/>
      <c r="C248" s="92"/>
      <c r="D248" s="56" t="s">
        <v>115</v>
      </c>
      <c r="E248" s="57">
        <v>63</v>
      </c>
      <c r="F248" s="53" t="s">
        <v>151</v>
      </c>
      <c r="G248" s="54">
        <v>0.85</v>
      </c>
      <c r="H248" s="36" t="s">
        <v>117</v>
      </c>
      <c r="I248" s="22">
        <v>4235</v>
      </c>
      <c r="J248" s="22">
        <v>4943</v>
      </c>
      <c r="K248" s="23">
        <v>4714</v>
      </c>
      <c r="L248" s="23">
        <v>3705</v>
      </c>
      <c r="M248" s="24">
        <v>5234</v>
      </c>
      <c r="N248" s="23">
        <v>4470</v>
      </c>
      <c r="O248" s="23">
        <v>3660</v>
      </c>
      <c r="P248" s="23">
        <v>4069</v>
      </c>
      <c r="Q248" s="23">
        <v>4753</v>
      </c>
      <c r="R248" s="23">
        <v>8448</v>
      </c>
      <c r="S248" s="23">
        <v>7000</v>
      </c>
      <c r="T248" s="23">
        <v>8829</v>
      </c>
      <c r="U248" s="28">
        <f t="shared" si="68"/>
        <v>64060</v>
      </c>
      <c r="V248" s="2" t="s">
        <v>113</v>
      </c>
    </row>
    <row r="249" spans="2:22" ht="13.5" customHeight="1">
      <c r="B249" s="133"/>
      <c r="C249" s="93"/>
      <c r="D249" s="58" t="s">
        <v>152</v>
      </c>
      <c r="E249" s="97">
        <f>ROUNDDOWN(E247*E248*G248*12,2)</f>
        <v>0</v>
      </c>
      <c r="F249" s="98"/>
      <c r="G249" s="99"/>
      <c r="H249" s="37" t="s">
        <v>118</v>
      </c>
      <c r="I249" s="32">
        <f t="shared" ref="I249:T249" si="80">ROUNDDOWN(I247*I248,2)</f>
        <v>0</v>
      </c>
      <c r="J249" s="32">
        <f t="shared" si="80"/>
        <v>0</v>
      </c>
      <c r="K249" s="32">
        <f t="shared" si="80"/>
        <v>0</v>
      </c>
      <c r="L249" s="32">
        <f t="shared" si="80"/>
        <v>0</v>
      </c>
      <c r="M249" s="32">
        <f t="shared" si="80"/>
        <v>0</v>
      </c>
      <c r="N249" s="32">
        <f t="shared" si="80"/>
        <v>0</v>
      </c>
      <c r="O249" s="32">
        <f t="shared" si="80"/>
        <v>0</v>
      </c>
      <c r="P249" s="32">
        <f t="shared" si="80"/>
        <v>0</v>
      </c>
      <c r="Q249" s="32">
        <f t="shared" si="80"/>
        <v>0</v>
      </c>
      <c r="R249" s="32">
        <f t="shared" si="80"/>
        <v>0</v>
      </c>
      <c r="S249" s="32">
        <f t="shared" si="80"/>
        <v>0</v>
      </c>
      <c r="T249" s="32">
        <f t="shared" si="80"/>
        <v>0</v>
      </c>
      <c r="U249" s="33">
        <f t="shared" si="68"/>
        <v>0</v>
      </c>
      <c r="V249" s="21">
        <f>ROUNDDOWN(E249+U249,0)</f>
        <v>0</v>
      </c>
    </row>
    <row r="250" spans="2:22" s="2" customFormat="1" ht="13.5" customHeight="1">
      <c r="B250" s="134" t="s">
        <v>54</v>
      </c>
      <c r="C250" s="91" t="s">
        <v>147</v>
      </c>
      <c r="D250" s="55" t="s">
        <v>114</v>
      </c>
      <c r="E250" s="94"/>
      <c r="F250" s="95"/>
      <c r="G250" s="96"/>
      <c r="H250" s="35" t="s">
        <v>116</v>
      </c>
      <c r="I250" s="74"/>
      <c r="J250" s="74"/>
      <c r="K250" s="74"/>
      <c r="L250" s="74"/>
      <c r="M250" s="74"/>
      <c r="N250" s="74"/>
      <c r="O250" s="74"/>
      <c r="P250" s="74"/>
      <c r="Q250" s="74"/>
      <c r="R250" s="74"/>
      <c r="S250" s="74"/>
      <c r="T250" s="74"/>
      <c r="U250" s="29"/>
    </row>
    <row r="251" spans="2:22">
      <c r="B251" s="132"/>
      <c r="C251" s="92"/>
      <c r="D251" s="56" t="s">
        <v>115</v>
      </c>
      <c r="E251" s="57">
        <v>57</v>
      </c>
      <c r="F251" s="53" t="s">
        <v>151</v>
      </c>
      <c r="G251" s="54">
        <v>0.85</v>
      </c>
      <c r="H251" s="36" t="s">
        <v>117</v>
      </c>
      <c r="I251" s="22">
        <v>7466</v>
      </c>
      <c r="J251" s="22">
        <v>9114</v>
      </c>
      <c r="K251" s="23">
        <v>9433</v>
      </c>
      <c r="L251" s="23">
        <v>7137</v>
      </c>
      <c r="M251" s="24">
        <v>11427</v>
      </c>
      <c r="N251" s="23">
        <v>9804</v>
      </c>
      <c r="O251" s="23">
        <v>7290</v>
      </c>
      <c r="P251" s="23">
        <v>7839</v>
      </c>
      <c r="Q251" s="23">
        <v>7738</v>
      </c>
      <c r="R251" s="23">
        <v>10236</v>
      </c>
      <c r="S251" s="23">
        <v>7067</v>
      </c>
      <c r="T251" s="23">
        <v>7443</v>
      </c>
      <c r="U251" s="28">
        <f t="shared" si="68"/>
        <v>101994</v>
      </c>
      <c r="V251" s="2" t="s">
        <v>113</v>
      </c>
    </row>
    <row r="252" spans="2:22" ht="13.5" customHeight="1">
      <c r="B252" s="135"/>
      <c r="C252" s="93"/>
      <c r="D252" s="58" t="s">
        <v>152</v>
      </c>
      <c r="E252" s="97">
        <f>ROUNDDOWN(E250*E251*G251*12,2)</f>
        <v>0</v>
      </c>
      <c r="F252" s="98"/>
      <c r="G252" s="99"/>
      <c r="H252" s="37" t="s">
        <v>118</v>
      </c>
      <c r="I252" s="32">
        <f t="shared" ref="I252:T252" si="81">ROUNDDOWN(I250*I251,2)</f>
        <v>0</v>
      </c>
      <c r="J252" s="32">
        <f t="shared" si="81"/>
        <v>0</v>
      </c>
      <c r="K252" s="32">
        <f t="shared" si="81"/>
        <v>0</v>
      </c>
      <c r="L252" s="32">
        <f t="shared" si="81"/>
        <v>0</v>
      </c>
      <c r="M252" s="32">
        <f t="shared" si="81"/>
        <v>0</v>
      </c>
      <c r="N252" s="32">
        <f t="shared" si="81"/>
        <v>0</v>
      </c>
      <c r="O252" s="32">
        <f t="shared" si="81"/>
        <v>0</v>
      </c>
      <c r="P252" s="32">
        <f t="shared" si="81"/>
        <v>0</v>
      </c>
      <c r="Q252" s="32">
        <f t="shared" si="81"/>
        <v>0</v>
      </c>
      <c r="R252" s="32">
        <f t="shared" si="81"/>
        <v>0</v>
      </c>
      <c r="S252" s="32">
        <f t="shared" si="81"/>
        <v>0</v>
      </c>
      <c r="T252" s="32">
        <f t="shared" si="81"/>
        <v>0</v>
      </c>
      <c r="U252" s="33">
        <f t="shared" si="68"/>
        <v>0</v>
      </c>
      <c r="V252" s="21">
        <f>ROUNDDOWN(E252+U252,0)</f>
        <v>0</v>
      </c>
    </row>
    <row r="253" spans="2:22" s="2" customFormat="1" ht="13.5" customHeight="1">
      <c r="B253" s="131" t="s">
        <v>55</v>
      </c>
      <c r="C253" s="91" t="s">
        <v>147</v>
      </c>
      <c r="D253" s="55" t="s">
        <v>114</v>
      </c>
      <c r="E253" s="94"/>
      <c r="F253" s="95"/>
      <c r="G253" s="96"/>
      <c r="H253" s="35" t="s">
        <v>116</v>
      </c>
      <c r="I253" s="74"/>
      <c r="J253" s="74"/>
      <c r="K253" s="74"/>
      <c r="L253" s="74"/>
      <c r="M253" s="74"/>
      <c r="N253" s="74"/>
      <c r="O253" s="74"/>
      <c r="P253" s="74"/>
      <c r="Q253" s="74"/>
      <c r="R253" s="74"/>
      <c r="S253" s="74"/>
      <c r="T253" s="74"/>
      <c r="U253" s="29"/>
    </row>
    <row r="254" spans="2:22">
      <c r="B254" s="132"/>
      <c r="C254" s="92"/>
      <c r="D254" s="56" t="s">
        <v>115</v>
      </c>
      <c r="E254" s="57">
        <v>58</v>
      </c>
      <c r="F254" s="53" t="s">
        <v>151</v>
      </c>
      <c r="G254" s="54">
        <v>0.85</v>
      </c>
      <c r="H254" s="36" t="s">
        <v>117</v>
      </c>
      <c r="I254" s="22">
        <v>5393</v>
      </c>
      <c r="J254" s="22">
        <v>5338</v>
      </c>
      <c r="K254" s="23">
        <v>5477</v>
      </c>
      <c r="L254" s="23">
        <v>4585</v>
      </c>
      <c r="M254" s="24">
        <v>6977</v>
      </c>
      <c r="N254" s="23">
        <v>5974</v>
      </c>
      <c r="O254" s="23">
        <v>4340</v>
      </c>
      <c r="P254" s="23">
        <v>4786</v>
      </c>
      <c r="Q254" s="23">
        <v>4874</v>
      </c>
      <c r="R254" s="23">
        <v>6949</v>
      </c>
      <c r="S254" s="23">
        <v>6066</v>
      </c>
      <c r="T254" s="23">
        <v>6269</v>
      </c>
      <c r="U254" s="28">
        <f t="shared" si="68"/>
        <v>67028</v>
      </c>
      <c r="V254" s="2" t="s">
        <v>113</v>
      </c>
    </row>
    <row r="255" spans="2:22" ht="13.5" customHeight="1">
      <c r="B255" s="133"/>
      <c r="C255" s="93"/>
      <c r="D255" s="58" t="s">
        <v>152</v>
      </c>
      <c r="E255" s="97">
        <f>ROUNDDOWN(E253*E254*G254*12,2)</f>
        <v>0</v>
      </c>
      <c r="F255" s="98"/>
      <c r="G255" s="99"/>
      <c r="H255" s="37" t="s">
        <v>118</v>
      </c>
      <c r="I255" s="32">
        <f t="shared" ref="I255:T255" si="82">ROUNDDOWN(I253*I254,2)</f>
        <v>0</v>
      </c>
      <c r="J255" s="32">
        <f t="shared" si="82"/>
        <v>0</v>
      </c>
      <c r="K255" s="32">
        <f t="shared" si="82"/>
        <v>0</v>
      </c>
      <c r="L255" s="32">
        <f t="shared" si="82"/>
        <v>0</v>
      </c>
      <c r="M255" s="32">
        <f t="shared" si="82"/>
        <v>0</v>
      </c>
      <c r="N255" s="32">
        <f t="shared" si="82"/>
        <v>0</v>
      </c>
      <c r="O255" s="32">
        <f t="shared" si="82"/>
        <v>0</v>
      </c>
      <c r="P255" s="32">
        <f t="shared" si="82"/>
        <v>0</v>
      </c>
      <c r="Q255" s="32">
        <f t="shared" si="82"/>
        <v>0</v>
      </c>
      <c r="R255" s="32">
        <f t="shared" si="82"/>
        <v>0</v>
      </c>
      <c r="S255" s="32">
        <f t="shared" si="82"/>
        <v>0</v>
      </c>
      <c r="T255" s="32">
        <f t="shared" si="82"/>
        <v>0</v>
      </c>
      <c r="U255" s="33">
        <f t="shared" si="68"/>
        <v>0</v>
      </c>
      <c r="V255" s="21">
        <f>ROUNDDOWN(E255+U255,0)</f>
        <v>0</v>
      </c>
    </row>
    <row r="256" spans="2:22" s="2" customFormat="1" ht="13.5" customHeight="1">
      <c r="B256" s="134" t="s">
        <v>56</v>
      </c>
      <c r="C256" s="91" t="s">
        <v>147</v>
      </c>
      <c r="D256" s="55" t="s">
        <v>114</v>
      </c>
      <c r="E256" s="94"/>
      <c r="F256" s="95"/>
      <c r="G256" s="96"/>
      <c r="H256" s="35" t="s">
        <v>116</v>
      </c>
      <c r="I256" s="74"/>
      <c r="J256" s="74"/>
      <c r="K256" s="74"/>
      <c r="L256" s="74"/>
      <c r="M256" s="74"/>
      <c r="N256" s="74"/>
      <c r="O256" s="74"/>
      <c r="P256" s="74"/>
      <c r="Q256" s="74"/>
      <c r="R256" s="74"/>
      <c r="S256" s="74"/>
      <c r="T256" s="74"/>
      <c r="U256" s="29"/>
    </row>
    <row r="257" spans="2:22">
      <c r="B257" s="132"/>
      <c r="C257" s="92"/>
      <c r="D257" s="56" t="s">
        <v>115</v>
      </c>
      <c r="E257" s="57">
        <v>62</v>
      </c>
      <c r="F257" s="53" t="s">
        <v>151</v>
      </c>
      <c r="G257" s="54">
        <v>0.85</v>
      </c>
      <c r="H257" s="36" t="s">
        <v>117</v>
      </c>
      <c r="I257" s="22">
        <v>6979</v>
      </c>
      <c r="J257" s="22">
        <v>7286</v>
      </c>
      <c r="K257" s="23">
        <v>7083</v>
      </c>
      <c r="L257" s="23">
        <v>5339</v>
      </c>
      <c r="M257" s="24">
        <v>6872</v>
      </c>
      <c r="N257" s="23">
        <v>6141</v>
      </c>
      <c r="O257" s="23">
        <v>6295</v>
      </c>
      <c r="P257" s="23">
        <v>5731</v>
      </c>
      <c r="Q257" s="23">
        <v>6688</v>
      </c>
      <c r="R257" s="23">
        <v>8751</v>
      </c>
      <c r="S257" s="23">
        <v>7581</v>
      </c>
      <c r="T257" s="23">
        <v>8012</v>
      </c>
      <c r="U257" s="28">
        <f t="shared" si="68"/>
        <v>82758</v>
      </c>
      <c r="V257" s="2" t="s">
        <v>113</v>
      </c>
    </row>
    <row r="258" spans="2:22" ht="13.5" customHeight="1">
      <c r="B258" s="135"/>
      <c r="C258" s="93"/>
      <c r="D258" s="58" t="s">
        <v>152</v>
      </c>
      <c r="E258" s="97">
        <f>ROUNDDOWN(E256*E257*G257*12,2)</f>
        <v>0</v>
      </c>
      <c r="F258" s="98"/>
      <c r="G258" s="99"/>
      <c r="H258" s="37" t="s">
        <v>118</v>
      </c>
      <c r="I258" s="32">
        <f t="shared" ref="I258:T258" si="83">ROUNDDOWN(I256*I257,2)</f>
        <v>0</v>
      </c>
      <c r="J258" s="32">
        <f t="shared" si="83"/>
        <v>0</v>
      </c>
      <c r="K258" s="32">
        <f t="shared" si="83"/>
        <v>0</v>
      </c>
      <c r="L258" s="32">
        <f t="shared" si="83"/>
        <v>0</v>
      </c>
      <c r="M258" s="32">
        <f t="shared" si="83"/>
        <v>0</v>
      </c>
      <c r="N258" s="32">
        <f t="shared" si="83"/>
        <v>0</v>
      </c>
      <c r="O258" s="32">
        <f t="shared" si="83"/>
        <v>0</v>
      </c>
      <c r="P258" s="32">
        <f t="shared" si="83"/>
        <v>0</v>
      </c>
      <c r="Q258" s="32">
        <f t="shared" si="83"/>
        <v>0</v>
      </c>
      <c r="R258" s="32">
        <f t="shared" si="83"/>
        <v>0</v>
      </c>
      <c r="S258" s="32">
        <f t="shared" si="83"/>
        <v>0</v>
      </c>
      <c r="T258" s="32">
        <f t="shared" si="83"/>
        <v>0</v>
      </c>
      <c r="U258" s="33">
        <f t="shared" si="68"/>
        <v>0</v>
      </c>
      <c r="V258" s="21">
        <f>ROUNDDOWN(E258+U258,0)</f>
        <v>0</v>
      </c>
    </row>
    <row r="259" spans="2:22" s="2" customFormat="1" ht="13.5" customHeight="1">
      <c r="B259" s="131" t="s">
        <v>57</v>
      </c>
      <c r="C259" s="91" t="s">
        <v>147</v>
      </c>
      <c r="D259" s="55" t="s">
        <v>114</v>
      </c>
      <c r="E259" s="94"/>
      <c r="F259" s="95"/>
      <c r="G259" s="96"/>
      <c r="H259" s="35" t="s">
        <v>116</v>
      </c>
      <c r="I259" s="74"/>
      <c r="J259" s="74"/>
      <c r="K259" s="74"/>
      <c r="L259" s="74"/>
      <c r="M259" s="74"/>
      <c r="N259" s="74"/>
      <c r="O259" s="74"/>
      <c r="P259" s="74"/>
      <c r="Q259" s="74"/>
      <c r="R259" s="74"/>
      <c r="S259" s="74"/>
      <c r="T259" s="74"/>
      <c r="U259" s="29"/>
    </row>
    <row r="260" spans="2:22">
      <c r="B260" s="132"/>
      <c r="C260" s="92"/>
      <c r="D260" s="56" t="s">
        <v>115</v>
      </c>
      <c r="E260" s="57">
        <v>25</v>
      </c>
      <c r="F260" s="53" t="s">
        <v>151</v>
      </c>
      <c r="G260" s="54">
        <v>0.85</v>
      </c>
      <c r="H260" s="36" t="s">
        <v>117</v>
      </c>
      <c r="I260" s="22">
        <v>2988</v>
      </c>
      <c r="J260" s="22">
        <v>3182</v>
      </c>
      <c r="K260" s="23">
        <v>3014</v>
      </c>
      <c r="L260" s="23">
        <v>2391</v>
      </c>
      <c r="M260" s="24">
        <v>3869</v>
      </c>
      <c r="N260" s="23">
        <v>3416</v>
      </c>
      <c r="O260" s="23">
        <v>2271</v>
      </c>
      <c r="P260" s="23">
        <v>2250</v>
      </c>
      <c r="Q260" s="23">
        <v>2501</v>
      </c>
      <c r="R260" s="23">
        <v>5633</v>
      </c>
      <c r="S260" s="23">
        <v>3176</v>
      </c>
      <c r="T260" s="23">
        <v>1904</v>
      </c>
      <c r="U260" s="28">
        <f t="shared" si="68"/>
        <v>36595</v>
      </c>
      <c r="V260" s="2" t="s">
        <v>113</v>
      </c>
    </row>
    <row r="261" spans="2:22" ht="13.5" customHeight="1">
      <c r="B261" s="133"/>
      <c r="C261" s="93"/>
      <c r="D261" s="58" t="s">
        <v>152</v>
      </c>
      <c r="E261" s="97">
        <f>ROUNDDOWN(E259*E260*G260*12,2)</f>
        <v>0</v>
      </c>
      <c r="F261" s="98"/>
      <c r="G261" s="99"/>
      <c r="H261" s="37" t="s">
        <v>118</v>
      </c>
      <c r="I261" s="32">
        <f t="shared" ref="I261:T261" si="84">ROUNDDOWN(I259*I260,2)</f>
        <v>0</v>
      </c>
      <c r="J261" s="32">
        <f t="shared" si="84"/>
        <v>0</v>
      </c>
      <c r="K261" s="32">
        <f t="shared" si="84"/>
        <v>0</v>
      </c>
      <c r="L261" s="32">
        <f t="shared" si="84"/>
        <v>0</v>
      </c>
      <c r="M261" s="32">
        <f t="shared" si="84"/>
        <v>0</v>
      </c>
      <c r="N261" s="32">
        <f t="shared" si="84"/>
        <v>0</v>
      </c>
      <c r="O261" s="32">
        <f t="shared" si="84"/>
        <v>0</v>
      </c>
      <c r="P261" s="32">
        <f t="shared" si="84"/>
        <v>0</v>
      </c>
      <c r="Q261" s="32">
        <f t="shared" si="84"/>
        <v>0</v>
      </c>
      <c r="R261" s="32">
        <f t="shared" si="84"/>
        <v>0</v>
      </c>
      <c r="S261" s="32">
        <f t="shared" si="84"/>
        <v>0</v>
      </c>
      <c r="T261" s="32">
        <f t="shared" si="84"/>
        <v>0</v>
      </c>
      <c r="U261" s="33">
        <f t="shared" si="68"/>
        <v>0</v>
      </c>
      <c r="V261" s="21">
        <f>ROUNDDOWN(E261+U261,0)</f>
        <v>0</v>
      </c>
    </row>
    <row r="262" spans="2:22" s="2" customFormat="1" ht="13.5" customHeight="1">
      <c r="B262" s="134" t="s">
        <v>58</v>
      </c>
      <c r="C262" s="91" t="s">
        <v>147</v>
      </c>
      <c r="D262" s="55" t="s">
        <v>114</v>
      </c>
      <c r="E262" s="94"/>
      <c r="F262" s="95"/>
      <c r="G262" s="96"/>
      <c r="H262" s="35" t="s">
        <v>116</v>
      </c>
      <c r="I262" s="74"/>
      <c r="J262" s="74"/>
      <c r="K262" s="74"/>
      <c r="L262" s="74"/>
      <c r="M262" s="74"/>
      <c r="N262" s="74"/>
      <c r="O262" s="74"/>
      <c r="P262" s="74"/>
      <c r="Q262" s="74"/>
      <c r="R262" s="74"/>
      <c r="S262" s="74"/>
      <c r="T262" s="74"/>
      <c r="U262" s="29"/>
    </row>
    <row r="263" spans="2:22">
      <c r="B263" s="132"/>
      <c r="C263" s="92"/>
      <c r="D263" s="56" t="s">
        <v>115</v>
      </c>
      <c r="E263" s="57">
        <v>60</v>
      </c>
      <c r="F263" s="53" t="s">
        <v>151</v>
      </c>
      <c r="G263" s="54">
        <v>0.85</v>
      </c>
      <c r="H263" s="36" t="s">
        <v>117</v>
      </c>
      <c r="I263" s="22">
        <v>7053</v>
      </c>
      <c r="J263" s="22">
        <v>7566</v>
      </c>
      <c r="K263" s="23">
        <v>8145</v>
      </c>
      <c r="L263" s="23">
        <v>5036</v>
      </c>
      <c r="M263" s="24">
        <v>9075</v>
      </c>
      <c r="N263" s="23">
        <v>8340</v>
      </c>
      <c r="O263" s="23">
        <v>5938</v>
      </c>
      <c r="P263" s="23">
        <v>6919</v>
      </c>
      <c r="Q263" s="23">
        <v>8996</v>
      </c>
      <c r="R263" s="23">
        <v>9409</v>
      </c>
      <c r="S263" s="23">
        <v>4464</v>
      </c>
      <c r="T263" s="23">
        <v>6686</v>
      </c>
      <c r="U263" s="28">
        <f t="shared" si="68"/>
        <v>87627</v>
      </c>
      <c r="V263" s="2" t="s">
        <v>113</v>
      </c>
    </row>
    <row r="264" spans="2:22" ht="13.5" customHeight="1">
      <c r="B264" s="135"/>
      <c r="C264" s="93"/>
      <c r="D264" s="58" t="s">
        <v>152</v>
      </c>
      <c r="E264" s="97">
        <f>ROUNDDOWN(E262*E263*G263*12,2)</f>
        <v>0</v>
      </c>
      <c r="F264" s="98"/>
      <c r="G264" s="99"/>
      <c r="H264" s="37" t="s">
        <v>118</v>
      </c>
      <c r="I264" s="32">
        <f t="shared" ref="I264:T264" si="85">ROUNDDOWN(I262*I263,2)</f>
        <v>0</v>
      </c>
      <c r="J264" s="32">
        <f t="shared" si="85"/>
        <v>0</v>
      </c>
      <c r="K264" s="32">
        <f t="shared" si="85"/>
        <v>0</v>
      </c>
      <c r="L264" s="32">
        <f t="shared" si="85"/>
        <v>0</v>
      </c>
      <c r="M264" s="32">
        <f t="shared" si="85"/>
        <v>0</v>
      </c>
      <c r="N264" s="32">
        <f t="shared" si="85"/>
        <v>0</v>
      </c>
      <c r="O264" s="32">
        <f t="shared" si="85"/>
        <v>0</v>
      </c>
      <c r="P264" s="32">
        <f t="shared" si="85"/>
        <v>0</v>
      </c>
      <c r="Q264" s="32">
        <f t="shared" si="85"/>
        <v>0</v>
      </c>
      <c r="R264" s="32">
        <f t="shared" si="85"/>
        <v>0</v>
      </c>
      <c r="S264" s="32">
        <f t="shared" si="85"/>
        <v>0</v>
      </c>
      <c r="T264" s="32">
        <f t="shared" si="85"/>
        <v>0</v>
      </c>
      <c r="U264" s="33">
        <f t="shared" si="68"/>
        <v>0</v>
      </c>
      <c r="V264" s="21">
        <f>ROUNDDOWN(E264+U264,0)</f>
        <v>0</v>
      </c>
    </row>
    <row r="265" spans="2:22" s="2" customFormat="1" ht="13.5" customHeight="1">
      <c r="B265" s="131" t="s">
        <v>59</v>
      </c>
      <c r="C265" s="91" t="s">
        <v>147</v>
      </c>
      <c r="D265" s="55" t="s">
        <v>114</v>
      </c>
      <c r="E265" s="94"/>
      <c r="F265" s="95"/>
      <c r="G265" s="96"/>
      <c r="H265" s="35" t="s">
        <v>116</v>
      </c>
      <c r="I265" s="74"/>
      <c r="J265" s="74"/>
      <c r="K265" s="74"/>
      <c r="L265" s="74"/>
      <c r="M265" s="74"/>
      <c r="N265" s="74"/>
      <c r="O265" s="74"/>
      <c r="P265" s="74"/>
      <c r="Q265" s="74"/>
      <c r="R265" s="74"/>
      <c r="S265" s="74"/>
      <c r="T265" s="74"/>
      <c r="U265" s="29"/>
    </row>
    <row r="266" spans="2:22">
      <c r="B266" s="132"/>
      <c r="C266" s="92"/>
      <c r="D266" s="56" t="s">
        <v>115</v>
      </c>
      <c r="E266" s="57">
        <v>41</v>
      </c>
      <c r="F266" s="53" t="s">
        <v>151</v>
      </c>
      <c r="G266" s="54">
        <v>0.85</v>
      </c>
      <c r="H266" s="36" t="s">
        <v>117</v>
      </c>
      <c r="I266" s="22">
        <v>5933</v>
      </c>
      <c r="J266" s="22">
        <v>6657</v>
      </c>
      <c r="K266" s="23">
        <v>6352</v>
      </c>
      <c r="L266" s="23">
        <v>5183</v>
      </c>
      <c r="M266" s="24">
        <v>7355</v>
      </c>
      <c r="N266" s="23">
        <v>6520</v>
      </c>
      <c r="O266" s="23">
        <v>5083</v>
      </c>
      <c r="P266" s="23">
        <v>5091</v>
      </c>
      <c r="Q266" s="23">
        <v>5683</v>
      </c>
      <c r="R266" s="23">
        <v>7372</v>
      </c>
      <c r="S266" s="23">
        <v>4984</v>
      </c>
      <c r="T266" s="23">
        <v>4967</v>
      </c>
      <c r="U266" s="28">
        <f t="shared" si="68"/>
        <v>71180</v>
      </c>
      <c r="V266" s="2" t="s">
        <v>113</v>
      </c>
    </row>
    <row r="267" spans="2:22" ht="13.5" customHeight="1">
      <c r="B267" s="133"/>
      <c r="C267" s="93"/>
      <c r="D267" s="58" t="s">
        <v>152</v>
      </c>
      <c r="E267" s="97">
        <f>ROUNDDOWN(E265*E266*G266*12,2)</f>
        <v>0</v>
      </c>
      <c r="F267" s="98"/>
      <c r="G267" s="99"/>
      <c r="H267" s="37" t="s">
        <v>118</v>
      </c>
      <c r="I267" s="32">
        <f t="shared" ref="I267:T267" si="86">ROUNDDOWN(I265*I266,2)</f>
        <v>0</v>
      </c>
      <c r="J267" s="32">
        <f t="shared" si="86"/>
        <v>0</v>
      </c>
      <c r="K267" s="32">
        <f t="shared" si="86"/>
        <v>0</v>
      </c>
      <c r="L267" s="32">
        <f t="shared" si="86"/>
        <v>0</v>
      </c>
      <c r="M267" s="32">
        <f t="shared" si="86"/>
        <v>0</v>
      </c>
      <c r="N267" s="32">
        <f t="shared" si="86"/>
        <v>0</v>
      </c>
      <c r="O267" s="32">
        <f t="shared" si="86"/>
        <v>0</v>
      </c>
      <c r="P267" s="32">
        <f t="shared" si="86"/>
        <v>0</v>
      </c>
      <c r="Q267" s="32">
        <f t="shared" si="86"/>
        <v>0</v>
      </c>
      <c r="R267" s="32">
        <f t="shared" si="86"/>
        <v>0</v>
      </c>
      <c r="S267" s="32">
        <f t="shared" si="86"/>
        <v>0</v>
      </c>
      <c r="T267" s="32">
        <f t="shared" si="86"/>
        <v>0</v>
      </c>
      <c r="U267" s="33">
        <f t="shared" si="68"/>
        <v>0</v>
      </c>
      <c r="V267" s="21">
        <f>ROUNDDOWN(E267+U267,0)</f>
        <v>0</v>
      </c>
    </row>
    <row r="268" spans="2:22" s="2" customFormat="1" ht="13.5" customHeight="1">
      <c r="B268" s="134" t="s">
        <v>60</v>
      </c>
      <c r="C268" s="91" t="s">
        <v>147</v>
      </c>
      <c r="D268" s="55" t="s">
        <v>114</v>
      </c>
      <c r="E268" s="94"/>
      <c r="F268" s="95"/>
      <c r="G268" s="96"/>
      <c r="H268" s="35" t="s">
        <v>116</v>
      </c>
      <c r="I268" s="74"/>
      <c r="J268" s="74"/>
      <c r="K268" s="74"/>
      <c r="L268" s="74"/>
      <c r="M268" s="74"/>
      <c r="N268" s="74"/>
      <c r="O268" s="74"/>
      <c r="P268" s="74"/>
      <c r="Q268" s="74"/>
      <c r="R268" s="74"/>
      <c r="S268" s="74"/>
      <c r="T268" s="74"/>
      <c r="U268" s="29"/>
    </row>
    <row r="269" spans="2:22">
      <c r="B269" s="132"/>
      <c r="C269" s="92"/>
      <c r="D269" s="56" t="s">
        <v>115</v>
      </c>
      <c r="E269" s="57">
        <v>26</v>
      </c>
      <c r="F269" s="53" t="s">
        <v>151</v>
      </c>
      <c r="G269" s="54">
        <v>0.85</v>
      </c>
      <c r="H269" s="36" t="s">
        <v>117</v>
      </c>
      <c r="I269" s="22">
        <v>3048</v>
      </c>
      <c r="J269" s="22">
        <v>3442</v>
      </c>
      <c r="K269" s="23">
        <v>3294</v>
      </c>
      <c r="L269" s="23">
        <v>2824</v>
      </c>
      <c r="M269" s="24">
        <v>4068</v>
      </c>
      <c r="N269" s="23">
        <v>3610</v>
      </c>
      <c r="O269" s="23">
        <v>2787</v>
      </c>
      <c r="P269" s="23">
        <v>2739</v>
      </c>
      <c r="Q269" s="23">
        <v>3401</v>
      </c>
      <c r="R269" s="23">
        <v>4399</v>
      </c>
      <c r="S269" s="23">
        <v>2765</v>
      </c>
      <c r="T269" s="23">
        <v>2439</v>
      </c>
      <c r="U269" s="28">
        <f t="shared" si="68"/>
        <v>38816</v>
      </c>
      <c r="V269" s="2" t="s">
        <v>113</v>
      </c>
    </row>
    <row r="270" spans="2:22" ht="13.5" customHeight="1">
      <c r="B270" s="135"/>
      <c r="C270" s="93"/>
      <c r="D270" s="58" t="s">
        <v>152</v>
      </c>
      <c r="E270" s="97">
        <f>ROUNDDOWN(E268*E269*G269*12,2)</f>
        <v>0</v>
      </c>
      <c r="F270" s="98"/>
      <c r="G270" s="99"/>
      <c r="H270" s="37" t="s">
        <v>118</v>
      </c>
      <c r="I270" s="32">
        <f t="shared" ref="I270:T270" si="87">ROUNDDOWN(I268*I269,2)</f>
        <v>0</v>
      </c>
      <c r="J270" s="32">
        <f t="shared" si="87"/>
        <v>0</v>
      </c>
      <c r="K270" s="32">
        <f t="shared" si="87"/>
        <v>0</v>
      </c>
      <c r="L270" s="32">
        <f t="shared" si="87"/>
        <v>0</v>
      </c>
      <c r="M270" s="32">
        <f t="shared" si="87"/>
        <v>0</v>
      </c>
      <c r="N270" s="32">
        <f t="shared" si="87"/>
        <v>0</v>
      </c>
      <c r="O270" s="32">
        <f t="shared" si="87"/>
        <v>0</v>
      </c>
      <c r="P270" s="32">
        <f t="shared" si="87"/>
        <v>0</v>
      </c>
      <c r="Q270" s="32">
        <f t="shared" si="87"/>
        <v>0</v>
      </c>
      <c r="R270" s="32">
        <f t="shared" si="87"/>
        <v>0</v>
      </c>
      <c r="S270" s="32">
        <f t="shared" si="87"/>
        <v>0</v>
      </c>
      <c r="T270" s="32">
        <f t="shared" si="87"/>
        <v>0</v>
      </c>
      <c r="U270" s="33">
        <f t="shared" si="68"/>
        <v>0</v>
      </c>
      <c r="V270" s="21">
        <f>ROUNDDOWN(E270+U270,0)</f>
        <v>0</v>
      </c>
    </row>
    <row r="271" spans="2:22" s="2" customFormat="1" ht="13.5" customHeight="1">
      <c r="B271" s="131" t="s">
        <v>61</v>
      </c>
      <c r="C271" s="91" t="s">
        <v>147</v>
      </c>
      <c r="D271" s="55" t="s">
        <v>114</v>
      </c>
      <c r="E271" s="94"/>
      <c r="F271" s="95"/>
      <c r="G271" s="96"/>
      <c r="H271" s="35" t="s">
        <v>116</v>
      </c>
      <c r="I271" s="74"/>
      <c r="J271" s="74"/>
      <c r="K271" s="74"/>
      <c r="L271" s="74"/>
      <c r="M271" s="74"/>
      <c r="N271" s="74"/>
      <c r="O271" s="74"/>
      <c r="P271" s="74"/>
      <c r="Q271" s="74"/>
      <c r="R271" s="74"/>
      <c r="S271" s="74"/>
      <c r="T271" s="74"/>
      <c r="U271" s="29"/>
    </row>
    <row r="272" spans="2:22">
      <c r="B272" s="132"/>
      <c r="C272" s="92"/>
      <c r="D272" s="56" t="s">
        <v>115</v>
      </c>
      <c r="E272" s="57">
        <v>23</v>
      </c>
      <c r="F272" s="53" t="s">
        <v>151</v>
      </c>
      <c r="G272" s="54">
        <v>0.85</v>
      </c>
      <c r="H272" s="36" t="s">
        <v>117</v>
      </c>
      <c r="I272" s="22">
        <v>2180</v>
      </c>
      <c r="J272" s="22">
        <v>2416</v>
      </c>
      <c r="K272" s="23">
        <v>2212</v>
      </c>
      <c r="L272" s="23">
        <v>1897</v>
      </c>
      <c r="M272" s="24">
        <v>2913</v>
      </c>
      <c r="N272" s="23">
        <v>2560</v>
      </c>
      <c r="O272" s="23">
        <v>2061</v>
      </c>
      <c r="P272" s="23">
        <v>1923</v>
      </c>
      <c r="Q272" s="23">
        <v>2583</v>
      </c>
      <c r="R272" s="23">
        <v>3511</v>
      </c>
      <c r="S272" s="23">
        <v>2250</v>
      </c>
      <c r="T272" s="23">
        <v>1695</v>
      </c>
      <c r="U272" s="28">
        <f t="shared" si="68"/>
        <v>28201</v>
      </c>
      <c r="V272" s="2" t="s">
        <v>113</v>
      </c>
    </row>
    <row r="273" spans="2:22" ht="13.5" customHeight="1">
      <c r="B273" s="133"/>
      <c r="C273" s="93"/>
      <c r="D273" s="58" t="s">
        <v>152</v>
      </c>
      <c r="E273" s="97">
        <f>ROUNDDOWN(E271*E272*G272*12,2)</f>
        <v>0</v>
      </c>
      <c r="F273" s="98"/>
      <c r="G273" s="99"/>
      <c r="H273" s="37" t="s">
        <v>118</v>
      </c>
      <c r="I273" s="32">
        <f t="shared" ref="I273:T273" si="88">ROUNDDOWN(I271*I272,2)</f>
        <v>0</v>
      </c>
      <c r="J273" s="32">
        <f t="shared" si="88"/>
        <v>0</v>
      </c>
      <c r="K273" s="32">
        <f t="shared" si="88"/>
        <v>0</v>
      </c>
      <c r="L273" s="32">
        <f t="shared" si="88"/>
        <v>0</v>
      </c>
      <c r="M273" s="32">
        <f t="shared" si="88"/>
        <v>0</v>
      </c>
      <c r="N273" s="32">
        <f t="shared" si="88"/>
        <v>0</v>
      </c>
      <c r="O273" s="32">
        <f t="shared" si="88"/>
        <v>0</v>
      </c>
      <c r="P273" s="32">
        <f t="shared" si="88"/>
        <v>0</v>
      </c>
      <c r="Q273" s="32">
        <f t="shared" si="88"/>
        <v>0</v>
      </c>
      <c r="R273" s="32">
        <f t="shared" si="88"/>
        <v>0</v>
      </c>
      <c r="S273" s="32">
        <f t="shared" si="88"/>
        <v>0</v>
      </c>
      <c r="T273" s="32">
        <f t="shared" si="88"/>
        <v>0</v>
      </c>
      <c r="U273" s="33">
        <f t="shared" si="68"/>
        <v>0</v>
      </c>
      <c r="V273" s="21">
        <f>ROUNDDOWN(E273+U273,0)</f>
        <v>0</v>
      </c>
    </row>
    <row r="274" spans="2:22" s="2" customFormat="1" ht="13.5" customHeight="1">
      <c r="B274" s="134" t="s">
        <v>62</v>
      </c>
      <c r="C274" s="91" t="s">
        <v>147</v>
      </c>
      <c r="D274" s="55" t="s">
        <v>114</v>
      </c>
      <c r="E274" s="94"/>
      <c r="F274" s="95"/>
      <c r="G274" s="96"/>
      <c r="H274" s="35" t="s">
        <v>116</v>
      </c>
      <c r="I274" s="74"/>
      <c r="J274" s="74"/>
      <c r="K274" s="74"/>
      <c r="L274" s="74"/>
      <c r="M274" s="74"/>
      <c r="N274" s="74"/>
      <c r="O274" s="74"/>
      <c r="P274" s="74"/>
      <c r="Q274" s="74"/>
      <c r="R274" s="74"/>
      <c r="S274" s="74"/>
      <c r="T274" s="74"/>
      <c r="U274" s="29"/>
    </row>
    <row r="275" spans="2:22">
      <c r="B275" s="132"/>
      <c r="C275" s="92"/>
      <c r="D275" s="56" t="s">
        <v>115</v>
      </c>
      <c r="E275" s="57">
        <v>30</v>
      </c>
      <c r="F275" s="53" t="s">
        <v>151</v>
      </c>
      <c r="G275" s="54">
        <v>0.85</v>
      </c>
      <c r="H275" s="36" t="s">
        <v>117</v>
      </c>
      <c r="I275" s="22">
        <v>3834</v>
      </c>
      <c r="J275" s="22">
        <v>4202</v>
      </c>
      <c r="K275" s="23">
        <v>4141</v>
      </c>
      <c r="L275" s="23">
        <v>3164</v>
      </c>
      <c r="M275" s="24">
        <v>4848</v>
      </c>
      <c r="N275" s="23">
        <v>4117</v>
      </c>
      <c r="O275" s="23">
        <v>2812</v>
      </c>
      <c r="P275" s="23">
        <v>2373</v>
      </c>
      <c r="Q275" s="23">
        <v>4809</v>
      </c>
      <c r="R275" s="23">
        <v>6624</v>
      </c>
      <c r="S275" s="23">
        <v>2518</v>
      </c>
      <c r="T275" s="23">
        <v>2513</v>
      </c>
      <c r="U275" s="28">
        <f t="shared" si="68"/>
        <v>45955</v>
      </c>
      <c r="V275" s="2" t="s">
        <v>113</v>
      </c>
    </row>
    <row r="276" spans="2:22" ht="13.5" customHeight="1">
      <c r="B276" s="132"/>
      <c r="C276" s="93"/>
      <c r="D276" s="58" t="s">
        <v>152</v>
      </c>
      <c r="E276" s="97">
        <f>ROUNDDOWN(E274*E275*G275*12,2)</f>
        <v>0</v>
      </c>
      <c r="F276" s="98"/>
      <c r="G276" s="99"/>
      <c r="H276" s="37" t="s">
        <v>118</v>
      </c>
      <c r="I276" s="32">
        <f t="shared" ref="I276:T276" si="89">ROUNDDOWN(I274*I275,2)</f>
        <v>0</v>
      </c>
      <c r="J276" s="32">
        <f t="shared" si="89"/>
        <v>0</v>
      </c>
      <c r="K276" s="32">
        <f t="shared" si="89"/>
        <v>0</v>
      </c>
      <c r="L276" s="32">
        <f t="shared" si="89"/>
        <v>0</v>
      </c>
      <c r="M276" s="32">
        <f t="shared" si="89"/>
        <v>0</v>
      </c>
      <c r="N276" s="32">
        <f t="shared" si="89"/>
        <v>0</v>
      </c>
      <c r="O276" s="32">
        <f t="shared" si="89"/>
        <v>0</v>
      </c>
      <c r="P276" s="32">
        <f t="shared" si="89"/>
        <v>0</v>
      </c>
      <c r="Q276" s="32">
        <f t="shared" si="89"/>
        <v>0</v>
      </c>
      <c r="R276" s="32">
        <f t="shared" si="89"/>
        <v>0</v>
      </c>
      <c r="S276" s="32">
        <f t="shared" si="89"/>
        <v>0</v>
      </c>
      <c r="T276" s="32">
        <f t="shared" si="89"/>
        <v>0</v>
      </c>
      <c r="U276" s="33">
        <f t="shared" si="68"/>
        <v>0</v>
      </c>
      <c r="V276" s="21">
        <f>ROUNDDOWN(E276+U276,0)</f>
        <v>0</v>
      </c>
    </row>
    <row r="277" spans="2:22" s="2" customFormat="1" ht="13.5" customHeight="1">
      <c r="B277" s="132"/>
      <c r="C277" s="91" t="s">
        <v>138</v>
      </c>
      <c r="D277" s="55" t="s">
        <v>131</v>
      </c>
      <c r="E277" s="94"/>
      <c r="F277" s="95"/>
      <c r="G277" s="96"/>
      <c r="H277" s="35" t="s">
        <v>116</v>
      </c>
      <c r="I277" s="74"/>
      <c r="J277" s="74"/>
      <c r="K277" s="74"/>
      <c r="L277" s="74"/>
      <c r="M277" s="74"/>
      <c r="N277" s="74"/>
      <c r="O277" s="74"/>
      <c r="P277" s="74"/>
      <c r="Q277" s="74"/>
      <c r="R277" s="74"/>
      <c r="S277" s="74"/>
      <c r="T277" s="74"/>
      <c r="U277" s="29"/>
    </row>
    <row r="278" spans="2:22">
      <c r="B278" s="132"/>
      <c r="C278" s="92"/>
      <c r="D278" s="56" t="s">
        <v>130</v>
      </c>
      <c r="E278" s="59">
        <v>30</v>
      </c>
      <c r="F278" s="53" t="s">
        <v>151</v>
      </c>
      <c r="G278" s="54" t="s">
        <v>100</v>
      </c>
      <c r="H278" s="36" t="s">
        <v>117</v>
      </c>
      <c r="I278" s="22">
        <v>518</v>
      </c>
      <c r="J278" s="22">
        <v>620</v>
      </c>
      <c r="K278" s="23">
        <v>407</v>
      </c>
      <c r="L278" s="23">
        <v>201</v>
      </c>
      <c r="M278" s="24">
        <v>135</v>
      </c>
      <c r="N278" s="23">
        <v>314</v>
      </c>
      <c r="O278" s="23">
        <v>489</v>
      </c>
      <c r="P278" s="23">
        <v>69</v>
      </c>
      <c r="Q278" s="25">
        <v>0</v>
      </c>
      <c r="R278" s="25">
        <v>0</v>
      </c>
      <c r="S278" s="23">
        <v>76</v>
      </c>
      <c r="T278" s="23">
        <v>136</v>
      </c>
      <c r="U278" s="28">
        <f t="shared" ref="U278:U288" si="90">SUM(I278:T278)</f>
        <v>2965</v>
      </c>
      <c r="V278" s="2" t="s">
        <v>113</v>
      </c>
    </row>
    <row r="279" spans="2:22" ht="13.5" customHeight="1">
      <c r="B279" s="135"/>
      <c r="C279" s="93"/>
      <c r="D279" s="58" t="s">
        <v>119</v>
      </c>
      <c r="E279" s="97">
        <f>ROUNDDOWN(E277*E278*12,2)</f>
        <v>0</v>
      </c>
      <c r="F279" s="98"/>
      <c r="G279" s="99"/>
      <c r="H279" s="37" t="s">
        <v>118</v>
      </c>
      <c r="I279" s="32">
        <f t="shared" ref="I279:T279" si="91">ROUNDDOWN(I277*I278,2)</f>
        <v>0</v>
      </c>
      <c r="J279" s="32">
        <f t="shared" si="91"/>
        <v>0</v>
      </c>
      <c r="K279" s="32">
        <f t="shared" si="91"/>
        <v>0</v>
      </c>
      <c r="L279" s="32">
        <f t="shared" si="91"/>
        <v>0</v>
      </c>
      <c r="M279" s="32">
        <f t="shared" si="91"/>
        <v>0</v>
      </c>
      <c r="N279" s="32">
        <f t="shared" si="91"/>
        <v>0</v>
      </c>
      <c r="O279" s="32">
        <f t="shared" si="91"/>
        <v>0</v>
      </c>
      <c r="P279" s="32">
        <f t="shared" si="91"/>
        <v>0</v>
      </c>
      <c r="Q279" s="32">
        <f t="shared" si="91"/>
        <v>0</v>
      </c>
      <c r="R279" s="32">
        <f t="shared" si="91"/>
        <v>0</v>
      </c>
      <c r="S279" s="32">
        <f t="shared" si="91"/>
        <v>0</v>
      </c>
      <c r="T279" s="32">
        <f t="shared" si="91"/>
        <v>0</v>
      </c>
      <c r="U279" s="33">
        <f t="shared" si="90"/>
        <v>0</v>
      </c>
      <c r="V279" s="21">
        <f>ROUNDDOWN(E279+U279,0)</f>
        <v>0</v>
      </c>
    </row>
    <row r="280" spans="2:22" s="2" customFormat="1" ht="13.5" customHeight="1">
      <c r="B280" s="131" t="s">
        <v>63</v>
      </c>
      <c r="C280" s="91" t="s">
        <v>147</v>
      </c>
      <c r="D280" s="55" t="s">
        <v>114</v>
      </c>
      <c r="E280" s="94"/>
      <c r="F280" s="95"/>
      <c r="G280" s="96"/>
      <c r="H280" s="35" t="s">
        <v>116</v>
      </c>
      <c r="I280" s="74"/>
      <c r="J280" s="74"/>
      <c r="K280" s="74"/>
      <c r="L280" s="74"/>
      <c r="M280" s="74"/>
      <c r="N280" s="74"/>
      <c r="O280" s="74"/>
      <c r="P280" s="74"/>
      <c r="Q280" s="74"/>
      <c r="R280" s="74"/>
      <c r="S280" s="74"/>
      <c r="T280" s="74"/>
      <c r="U280" s="29"/>
    </row>
    <row r="281" spans="2:22">
      <c r="B281" s="132"/>
      <c r="C281" s="92"/>
      <c r="D281" s="56" t="s">
        <v>115</v>
      </c>
      <c r="E281" s="57">
        <v>33</v>
      </c>
      <c r="F281" s="53" t="s">
        <v>151</v>
      </c>
      <c r="G281" s="54">
        <v>0.85</v>
      </c>
      <c r="H281" s="36" t="s">
        <v>117</v>
      </c>
      <c r="I281" s="22">
        <v>2609</v>
      </c>
      <c r="J281" s="22">
        <v>2702</v>
      </c>
      <c r="K281" s="23">
        <v>3520</v>
      </c>
      <c r="L281" s="23">
        <v>3342</v>
      </c>
      <c r="M281" s="24">
        <v>5496</v>
      </c>
      <c r="N281" s="23">
        <v>3513</v>
      </c>
      <c r="O281" s="23">
        <v>2260</v>
      </c>
      <c r="P281" s="23">
        <v>2214</v>
      </c>
      <c r="Q281" s="23">
        <v>2882</v>
      </c>
      <c r="R281" s="23">
        <v>4322</v>
      </c>
      <c r="S281" s="23">
        <v>3320</v>
      </c>
      <c r="T281" s="23">
        <v>3841</v>
      </c>
      <c r="U281" s="28">
        <f t="shared" si="90"/>
        <v>40021</v>
      </c>
      <c r="V281" s="2" t="s">
        <v>113</v>
      </c>
    </row>
    <row r="282" spans="2:22" ht="13.5" customHeight="1">
      <c r="B282" s="133"/>
      <c r="C282" s="93"/>
      <c r="D282" s="58" t="s">
        <v>152</v>
      </c>
      <c r="E282" s="97">
        <f>ROUNDDOWN(E280*E281*G281*12,2)</f>
        <v>0</v>
      </c>
      <c r="F282" s="98"/>
      <c r="G282" s="99"/>
      <c r="H282" s="37" t="s">
        <v>118</v>
      </c>
      <c r="I282" s="32">
        <f t="shared" ref="I282:T282" si="92">ROUNDDOWN(I280*I281,2)</f>
        <v>0</v>
      </c>
      <c r="J282" s="32">
        <f t="shared" si="92"/>
        <v>0</v>
      </c>
      <c r="K282" s="32">
        <f t="shared" si="92"/>
        <v>0</v>
      </c>
      <c r="L282" s="32">
        <f t="shared" si="92"/>
        <v>0</v>
      </c>
      <c r="M282" s="32">
        <f t="shared" si="92"/>
        <v>0</v>
      </c>
      <c r="N282" s="32">
        <f t="shared" si="92"/>
        <v>0</v>
      </c>
      <c r="O282" s="32">
        <f t="shared" si="92"/>
        <v>0</v>
      </c>
      <c r="P282" s="32">
        <f t="shared" si="92"/>
        <v>0</v>
      </c>
      <c r="Q282" s="32">
        <f t="shared" si="92"/>
        <v>0</v>
      </c>
      <c r="R282" s="32">
        <f t="shared" si="92"/>
        <v>0</v>
      </c>
      <c r="S282" s="32">
        <f t="shared" si="92"/>
        <v>0</v>
      </c>
      <c r="T282" s="32">
        <f t="shared" si="92"/>
        <v>0</v>
      </c>
      <c r="U282" s="33">
        <f t="shared" si="90"/>
        <v>0</v>
      </c>
      <c r="V282" s="21">
        <f>ROUNDDOWN(E282+U282,0)</f>
        <v>0</v>
      </c>
    </row>
    <row r="283" spans="2:22" s="2" customFormat="1" ht="13.5" customHeight="1">
      <c r="B283" s="134" t="s">
        <v>64</v>
      </c>
      <c r="C283" s="91" t="s">
        <v>147</v>
      </c>
      <c r="D283" s="55" t="s">
        <v>114</v>
      </c>
      <c r="E283" s="94"/>
      <c r="F283" s="95"/>
      <c r="G283" s="96"/>
      <c r="H283" s="35" t="s">
        <v>116</v>
      </c>
      <c r="I283" s="74"/>
      <c r="J283" s="74"/>
      <c r="K283" s="74"/>
      <c r="L283" s="74"/>
      <c r="M283" s="74"/>
      <c r="N283" s="74"/>
      <c r="O283" s="74"/>
      <c r="P283" s="74"/>
      <c r="Q283" s="74"/>
      <c r="R283" s="74"/>
      <c r="S283" s="74"/>
      <c r="T283" s="74"/>
      <c r="U283" s="29"/>
    </row>
    <row r="284" spans="2:22">
      <c r="B284" s="132"/>
      <c r="C284" s="92"/>
      <c r="D284" s="56" t="s">
        <v>115</v>
      </c>
      <c r="E284" s="57">
        <v>23</v>
      </c>
      <c r="F284" s="53" t="s">
        <v>151</v>
      </c>
      <c r="G284" s="54">
        <v>0.85</v>
      </c>
      <c r="H284" s="36" t="s">
        <v>117</v>
      </c>
      <c r="I284" s="22">
        <v>2240</v>
      </c>
      <c r="J284" s="22">
        <v>2493</v>
      </c>
      <c r="K284" s="23">
        <v>2510</v>
      </c>
      <c r="L284" s="23">
        <v>2012</v>
      </c>
      <c r="M284" s="24">
        <v>3235</v>
      </c>
      <c r="N284" s="23">
        <v>2762</v>
      </c>
      <c r="O284" s="23">
        <v>2164</v>
      </c>
      <c r="P284" s="23">
        <v>2064</v>
      </c>
      <c r="Q284" s="23">
        <v>2502</v>
      </c>
      <c r="R284" s="23">
        <v>4018</v>
      </c>
      <c r="S284" s="23">
        <v>3413</v>
      </c>
      <c r="T284" s="23">
        <v>3453</v>
      </c>
      <c r="U284" s="28">
        <f t="shared" si="90"/>
        <v>32866</v>
      </c>
      <c r="V284" s="2" t="s">
        <v>113</v>
      </c>
    </row>
    <row r="285" spans="2:22" ht="13.5" customHeight="1">
      <c r="B285" s="135"/>
      <c r="C285" s="93"/>
      <c r="D285" s="58" t="s">
        <v>152</v>
      </c>
      <c r="E285" s="97">
        <f>ROUNDDOWN(E283*E284*G284*12,2)</f>
        <v>0</v>
      </c>
      <c r="F285" s="98"/>
      <c r="G285" s="99"/>
      <c r="H285" s="37" t="s">
        <v>118</v>
      </c>
      <c r="I285" s="32">
        <f t="shared" ref="I285:T285" si="93">ROUNDDOWN(I283*I284,2)</f>
        <v>0</v>
      </c>
      <c r="J285" s="32">
        <f t="shared" si="93"/>
        <v>0</v>
      </c>
      <c r="K285" s="32">
        <f t="shared" si="93"/>
        <v>0</v>
      </c>
      <c r="L285" s="32">
        <f t="shared" si="93"/>
        <v>0</v>
      </c>
      <c r="M285" s="32">
        <f t="shared" si="93"/>
        <v>0</v>
      </c>
      <c r="N285" s="32">
        <f t="shared" si="93"/>
        <v>0</v>
      </c>
      <c r="O285" s="32">
        <f t="shared" si="93"/>
        <v>0</v>
      </c>
      <c r="P285" s="32">
        <f t="shared" si="93"/>
        <v>0</v>
      </c>
      <c r="Q285" s="32">
        <f t="shared" si="93"/>
        <v>0</v>
      </c>
      <c r="R285" s="32">
        <f t="shared" si="93"/>
        <v>0</v>
      </c>
      <c r="S285" s="32">
        <f t="shared" si="93"/>
        <v>0</v>
      </c>
      <c r="T285" s="32">
        <f t="shared" si="93"/>
        <v>0</v>
      </c>
      <c r="U285" s="33">
        <f t="shared" si="90"/>
        <v>0</v>
      </c>
      <c r="V285" s="21">
        <f>ROUNDDOWN(E285+U285,0)</f>
        <v>0</v>
      </c>
    </row>
    <row r="286" spans="2:22" s="2" customFormat="1" ht="13.5" customHeight="1">
      <c r="B286" s="107" t="s">
        <v>65</v>
      </c>
      <c r="C286" s="91" t="s">
        <v>147</v>
      </c>
      <c r="D286" s="55" t="s">
        <v>114</v>
      </c>
      <c r="E286" s="94"/>
      <c r="F286" s="95"/>
      <c r="G286" s="96"/>
      <c r="H286" s="35" t="s">
        <v>116</v>
      </c>
      <c r="I286" s="74"/>
      <c r="J286" s="74"/>
      <c r="K286" s="74"/>
      <c r="L286" s="74"/>
      <c r="M286" s="74"/>
      <c r="N286" s="74"/>
      <c r="O286" s="74"/>
      <c r="P286" s="74"/>
      <c r="Q286" s="74"/>
      <c r="R286" s="74"/>
      <c r="S286" s="74"/>
      <c r="T286" s="74"/>
      <c r="U286" s="29"/>
    </row>
    <row r="287" spans="2:22">
      <c r="B287" s="108"/>
      <c r="C287" s="92"/>
      <c r="D287" s="56" t="s">
        <v>115</v>
      </c>
      <c r="E287" s="57">
        <v>25</v>
      </c>
      <c r="F287" s="53" t="s">
        <v>151</v>
      </c>
      <c r="G287" s="54">
        <v>0.85</v>
      </c>
      <c r="H287" s="36" t="s">
        <v>117</v>
      </c>
      <c r="I287" s="22">
        <v>3872</v>
      </c>
      <c r="J287" s="22">
        <v>4269</v>
      </c>
      <c r="K287" s="23">
        <v>4759</v>
      </c>
      <c r="L287" s="23">
        <v>3761</v>
      </c>
      <c r="M287" s="24">
        <v>5448</v>
      </c>
      <c r="N287" s="23">
        <v>4851</v>
      </c>
      <c r="O287" s="23">
        <v>3892</v>
      </c>
      <c r="P287" s="23">
        <v>3582</v>
      </c>
      <c r="Q287" s="23">
        <v>3834</v>
      </c>
      <c r="R287" s="23">
        <v>6354</v>
      </c>
      <c r="S287" s="23">
        <v>5297</v>
      </c>
      <c r="T287" s="23">
        <v>5591</v>
      </c>
      <c r="U287" s="28">
        <f t="shared" si="90"/>
        <v>55510</v>
      </c>
      <c r="V287" s="2" t="s">
        <v>113</v>
      </c>
    </row>
    <row r="288" spans="2:22" ht="14.25" customHeight="1" thickBot="1">
      <c r="B288" s="109"/>
      <c r="C288" s="93"/>
      <c r="D288" s="58" t="s">
        <v>152</v>
      </c>
      <c r="E288" s="97">
        <f>ROUNDDOWN(E286*E287*G287*12,2)</f>
        <v>0</v>
      </c>
      <c r="F288" s="98"/>
      <c r="G288" s="99"/>
      <c r="H288" s="37" t="s">
        <v>118</v>
      </c>
      <c r="I288" s="32">
        <f t="shared" ref="I288:T288" si="94">ROUNDDOWN(I286*I287,2)</f>
        <v>0</v>
      </c>
      <c r="J288" s="32">
        <f t="shared" si="94"/>
        <v>0</v>
      </c>
      <c r="K288" s="32">
        <f t="shared" si="94"/>
        <v>0</v>
      </c>
      <c r="L288" s="32">
        <f t="shared" si="94"/>
        <v>0</v>
      </c>
      <c r="M288" s="32">
        <f t="shared" si="94"/>
        <v>0</v>
      </c>
      <c r="N288" s="32">
        <f t="shared" si="94"/>
        <v>0</v>
      </c>
      <c r="O288" s="32">
        <f t="shared" si="94"/>
        <v>0</v>
      </c>
      <c r="P288" s="32">
        <f t="shared" si="94"/>
        <v>0</v>
      </c>
      <c r="Q288" s="32">
        <f t="shared" si="94"/>
        <v>0</v>
      </c>
      <c r="R288" s="32">
        <f t="shared" si="94"/>
        <v>0</v>
      </c>
      <c r="S288" s="32">
        <f t="shared" si="94"/>
        <v>0</v>
      </c>
      <c r="T288" s="32">
        <f t="shared" si="94"/>
        <v>0</v>
      </c>
      <c r="U288" s="33">
        <f t="shared" si="90"/>
        <v>0</v>
      </c>
      <c r="V288" s="43">
        <f>ROUNDDOWN(E288+U288,0)</f>
        <v>0</v>
      </c>
    </row>
    <row r="289" spans="2:22" ht="13.5" thickBot="1">
      <c r="B289" s="5"/>
      <c r="C289" s="73"/>
      <c r="D289" s="61"/>
      <c r="E289" s="62"/>
      <c r="F289" s="62"/>
      <c r="G289" s="62"/>
      <c r="H289" s="6"/>
      <c r="K289" s="10"/>
      <c r="L289" s="10"/>
      <c r="M289" s="11"/>
      <c r="U289" s="3" t="s">
        <v>145</v>
      </c>
      <c r="V289" s="44">
        <f>V21+V24+V27+V30+V33+V36+V39+V42+V45+V48+V51+V54+V57+V60+V63+V66+V69+V72+V75+V78+V81+V84+V87+V90+V93+V96+V99+V102+V105+V108+V111+V114+V117+V120+V123+V126+V129+V132+V135+V138+V141+V144+V147+V150+V153+V156+V159+V162+V165+V168+V171+V174+V177+V180+V183+V186+V189+V192+V195+V198+V201+V204+V207+V210+V213+V216+V219+V222+V225+V228+V231+V234+V237+V240+V243+V246+V249+V252+V255+V258+V261+V264+V267+V270+V273+V276+V279+V282+V285+V288</f>
        <v>0</v>
      </c>
    </row>
    <row r="290" spans="2:22">
      <c r="D290" s="12"/>
      <c r="E290" s="63"/>
      <c r="F290" s="63"/>
      <c r="G290" s="63"/>
    </row>
    <row r="291" spans="2:22" s="14" customFormat="1" ht="15" customHeight="1">
      <c r="B291" s="13" t="s">
        <v>79</v>
      </c>
      <c r="C291" s="72"/>
      <c r="D291" s="64"/>
      <c r="E291" s="65"/>
      <c r="F291" s="65"/>
      <c r="G291" s="65"/>
      <c r="H291" s="15"/>
      <c r="I291" s="16"/>
      <c r="J291" s="17"/>
      <c r="K291" s="18"/>
      <c r="L291" s="18"/>
      <c r="M291" s="18"/>
      <c r="N291" s="19"/>
      <c r="O291" s="19"/>
      <c r="P291" s="19"/>
      <c r="Q291" s="19"/>
      <c r="R291" s="19"/>
      <c r="S291" s="19"/>
      <c r="T291" s="19"/>
    </row>
    <row r="292" spans="2:22" ht="18" customHeight="1">
      <c r="B292" s="128" t="s">
        <v>87</v>
      </c>
      <c r="C292" s="100" t="s">
        <v>86</v>
      </c>
      <c r="D292" s="112" t="s">
        <v>110</v>
      </c>
      <c r="E292" s="113"/>
      <c r="F292" s="113"/>
      <c r="G292" s="114"/>
      <c r="H292" s="103" t="s">
        <v>109</v>
      </c>
      <c r="I292" s="104"/>
      <c r="J292" s="104"/>
      <c r="K292" s="104"/>
      <c r="L292" s="104"/>
      <c r="M292" s="104"/>
      <c r="N292" s="104"/>
      <c r="O292" s="104"/>
      <c r="P292" s="104"/>
      <c r="Q292" s="104"/>
      <c r="R292" s="104"/>
      <c r="S292" s="104"/>
      <c r="T292" s="105"/>
      <c r="U292" s="106"/>
    </row>
    <row r="293" spans="2:22" s="2" customFormat="1" ht="18" customHeight="1">
      <c r="B293" s="130"/>
      <c r="C293" s="102"/>
      <c r="D293" s="115"/>
      <c r="E293" s="116"/>
      <c r="F293" s="116"/>
      <c r="G293" s="117"/>
      <c r="H293" s="38" t="s">
        <v>120</v>
      </c>
      <c r="I293" s="39" t="s">
        <v>88</v>
      </c>
      <c r="J293" s="39" t="s">
        <v>89</v>
      </c>
      <c r="K293" s="39" t="s">
        <v>90</v>
      </c>
      <c r="L293" s="39" t="s">
        <v>91</v>
      </c>
      <c r="M293" s="39" t="s">
        <v>92</v>
      </c>
      <c r="N293" s="39" t="s">
        <v>93</v>
      </c>
      <c r="O293" s="39" t="s">
        <v>94</v>
      </c>
      <c r="P293" s="39" t="s">
        <v>95</v>
      </c>
      <c r="Q293" s="39" t="s">
        <v>96</v>
      </c>
      <c r="R293" s="39" t="s">
        <v>97</v>
      </c>
      <c r="S293" s="39" t="s">
        <v>98</v>
      </c>
      <c r="T293" s="39" t="s">
        <v>143</v>
      </c>
      <c r="U293" s="40" t="s">
        <v>99</v>
      </c>
    </row>
    <row r="294" spans="2:22" s="2" customFormat="1" ht="13.5" customHeight="1">
      <c r="B294" s="126" t="s">
        <v>66</v>
      </c>
      <c r="C294" s="91" t="s">
        <v>147</v>
      </c>
      <c r="D294" s="55" t="s">
        <v>114</v>
      </c>
      <c r="E294" s="94"/>
      <c r="F294" s="95"/>
      <c r="G294" s="96"/>
      <c r="H294" s="35" t="s">
        <v>116</v>
      </c>
      <c r="I294" s="74"/>
      <c r="J294" s="74"/>
      <c r="K294" s="74"/>
      <c r="L294" s="74"/>
      <c r="M294" s="74"/>
      <c r="N294" s="74"/>
      <c r="O294" s="74"/>
      <c r="P294" s="74"/>
      <c r="Q294" s="74"/>
      <c r="R294" s="74"/>
      <c r="S294" s="74"/>
      <c r="T294" s="74"/>
      <c r="U294" s="29"/>
    </row>
    <row r="295" spans="2:22" ht="13.5" customHeight="1">
      <c r="B295" s="125"/>
      <c r="C295" s="92"/>
      <c r="D295" s="56" t="s">
        <v>115</v>
      </c>
      <c r="E295" s="57">
        <v>60</v>
      </c>
      <c r="F295" s="53" t="s">
        <v>151</v>
      </c>
      <c r="G295" s="54">
        <v>0.85</v>
      </c>
      <c r="H295" s="36" t="s">
        <v>117</v>
      </c>
      <c r="I295" s="22">
        <v>9048</v>
      </c>
      <c r="J295" s="22">
        <v>9802</v>
      </c>
      <c r="K295" s="23">
        <v>9441</v>
      </c>
      <c r="L295" s="23">
        <v>8819</v>
      </c>
      <c r="M295" s="24">
        <v>9317</v>
      </c>
      <c r="N295" s="23">
        <v>8738</v>
      </c>
      <c r="O295" s="23">
        <v>8951</v>
      </c>
      <c r="P295" s="23">
        <v>7342</v>
      </c>
      <c r="Q295" s="23">
        <v>7864</v>
      </c>
      <c r="R295" s="23">
        <v>8238</v>
      </c>
      <c r="S295" s="23">
        <v>8474</v>
      </c>
      <c r="T295" s="23">
        <v>5864</v>
      </c>
      <c r="U295" s="28">
        <f>SUM(I295:T295)</f>
        <v>101898</v>
      </c>
      <c r="V295" s="2" t="s">
        <v>113</v>
      </c>
    </row>
    <row r="296" spans="2:22" ht="13.5" customHeight="1">
      <c r="B296" s="127"/>
      <c r="C296" s="93"/>
      <c r="D296" s="58" t="s">
        <v>152</v>
      </c>
      <c r="E296" s="97">
        <f>ROUNDDOWN(E294*E295*G295*12,2)</f>
        <v>0</v>
      </c>
      <c r="F296" s="98"/>
      <c r="G296" s="99"/>
      <c r="H296" s="37" t="s">
        <v>118</v>
      </c>
      <c r="I296" s="32">
        <f t="shared" ref="I296:T296" si="95">ROUNDDOWN(I294*I295,2)</f>
        <v>0</v>
      </c>
      <c r="J296" s="32">
        <f t="shared" si="95"/>
        <v>0</v>
      </c>
      <c r="K296" s="32">
        <f t="shared" si="95"/>
        <v>0</v>
      </c>
      <c r="L296" s="32">
        <f t="shared" si="95"/>
        <v>0</v>
      </c>
      <c r="M296" s="32">
        <f t="shared" si="95"/>
        <v>0</v>
      </c>
      <c r="N296" s="32">
        <f t="shared" si="95"/>
        <v>0</v>
      </c>
      <c r="O296" s="32">
        <f t="shared" si="95"/>
        <v>0</v>
      </c>
      <c r="P296" s="32">
        <f t="shared" si="95"/>
        <v>0</v>
      </c>
      <c r="Q296" s="32">
        <f t="shared" si="95"/>
        <v>0</v>
      </c>
      <c r="R296" s="32">
        <f t="shared" si="95"/>
        <v>0</v>
      </c>
      <c r="S296" s="32">
        <f t="shared" si="95"/>
        <v>0</v>
      </c>
      <c r="T296" s="32">
        <f t="shared" si="95"/>
        <v>0</v>
      </c>
      <c r="U296" s="33">
        <f t="shared" ref="U296:U359" si="96">SUM(I296:T296)</f>
        <v>0</v>
      </c>
      <c r="V296" s="21">
        <f>ROUNDDOWN(E296+U296,0)</f>
        <v>0</v>
      </c>
    </row>
    <row r="297" spans="2:22" s="2" customFormat="1" ht="13.5" customHeight="1">
      <c r="B297" s="125" t="s">
        <v>67</v>
      </c>
      <c r="C297" s="91" t="s">
        <v>147</v>
      </c>
      <c r="D297" s="55" t="s">
        <v>114</v>
      </c>
      <c r="E297" s="94"/>
      <c r="F297" s="95"/>
      <c r="G297" s="96"/>
      <c r="H297" s="35" t="s">
        <v>116</v>
      </c>
      <c r="I297" s="74"/>
      <c r="J297" s="74"/>
      <c r="K297" s="74"/>
      <c r="L297" s="74"/>
      <c r="M297" s="74"/>
      <c r="N297" s="74"/>
      <c r="O297" s="74"/>
      <c r="P297" s="74"/>
      <c r="Q297" s="74"/>
      <c r="R297" s="74"/>
      <c r="S297" s="74"/>
      <c r="T297" s="74"/>
      <c r="U297" s="29"/>
    </row>
    <row r="298" spans="2:22" ht="13.5" customHeight="1">
      <c r="B298" s="125"/>
      <c r="C298" s="92"/>
      <c r="D298" s="56" t="s">
        <v>115</v>
      </c>
      <c r="E298" s="57">
        <v>41</v>
      </c>
      <c r="F298" s="53" t="s">
        <v>151</v>
      </c>
      <c r="G298" s="54">
        <v>0.85</v>
      </c>
      <c r="H298" s="36" t="s">
        <v>117</v>
      </c>
      <c r="I298" s="22">
        <v>6874</v>
      </c>
      <c r="J298" s="22">
        <v>7845</v>
      </c>
      <c r="K298" s="23">
        <v>7175</v>
      </c>
      <c r="L298" s="23">
        <v>6704</v>
      </c>
      <c r="M298" s="24">
        <v>7514</v>
      </c>
      <c r="N298" s="23">
        <v>7153</v>
      </c>
      <c r="O298" s="23">
        <v>6331</v>
      </c>
      <c r="P298" s="23">
        <v>6079</v>
      </c>
      <c r="Q298" s="23">
        <v>6165</v>
      </c>
      <c r="R298" s="23">
        <v>9816</v>
      </c>
      <c r="S298" s="23">
        <v>8199</v>
      </c>
      <c r="T298" s="23">
        <v>4441</v>
      </c>
      <c r="U298" s="28">
        <f t="shared" si="96"/>
        <v>84296</v>
      </c>
      <c r="V298" s="2" t="s">
        <v>113</v>
      </c>
    </row>
    <row r="299" spans="2:22" ht="13.5" customHeight="1">
      <c r="B299" s="125"/>
      <c r="C299" s="93"/>
      <c r="D299" s="58" t="s">
        <v>152</v>
      </c>
      <c r="E299" s="97">
        <f>ROUNDDOWN(E297*E298*G298*12,2)</f>
        <v>0</v>
      </c>
      <c r="F299" s="98"/>
      <c r="G299" s="99"/>
      <c r="H299" s="37" t="s">
        <v>118</v>
      </c>
      <c r="I299" s="32">
        <f t="shared" ref="I299:T299" si="97">ROUNDDOWN(I297*I298,2)</f>
        <v>0</v>
      </c>
      <c r="J299" s="32">
        <f t="shared" si="97"/>
        <v>0</v>
      </c>
      <c r="K299" s="32">
        <f t="shared" si="97"/>
        <v>0</v>
      </c>
      <c r="L299" s="32">
        <f t="shared" si="97"/>
        <v>0</v>
      </c>
      <c r="M299" s="32">
        <f t="shared" si="97"/>
        <v>0</v>
      </c>
      <c r="N299" s="32">
        <f t="shared" si="97"/>
        <v>0</v>
      </c>
      <c r="O299" s="32">
        <f t="shared" si="97"/>
        <v>0</v>
      </c>
      <c r="P299" s="32">
        <f t="shared" si="97"/>
        <v>0</v>
      </c>
      <c r="Q299" s="32">
        <f t="shared" si="97"/>
        <v>0</v>
      </c>
      <c r="R299" s="32">
        <f t="shared" si="97"/>
        <v>0</v>
      </c>
      <c r="S299" s="32">
        <f t="shared" si="97"/>
        <v>0</v>
      </c>
      <c r="T299" s="32">
        <f t="shared" si="97"/>
        <v>0</v>
      </c>
      <c r="U299" s="33">
        <f t="shared" si="96"/>
        <v>0</v>
      </c>
      <c r="V299" s="21">
        <f>ROUNDDOWN(E299+U299,0)</f>
        <v>0</v>
      </c>
    </row>
    <row r="300" spans="2:22" s="2" customFormat="1" ht="13.5" customHeight="1">
      <c r="B300" s="125"/>
      <c r="C300" s="91" t="s">
        <v>137</v>
      </c>
      <c r="D300" s="55" t="s">
        <v>132</v>
      </c>
      <c r="E300" s="94"/>
      <c r="F300" s="95"/>
      <c r="G300" s="96"/>
      <c r="H300" s="35" t="s">
        <v>116</v>
      </c>
      <c r="I300" s="74"/>
      <c r="J300" s="74"/>
      <c r="K300" s="74"/>
      <c r="L300" s="74"/>
      <c r="M300" s="74"/>
      <c r="N300" s="74"/>
      <c r="O300" s="74"/>
      <c r="P300" s="74"/>
      <c r="Q300" s="74"/>
      <c r="R300" s="74"/>
      <c r="S300" s="74"/>
      <c r="T300" s="74"/>
      <c r="U300" s="29"/>
    </row>
    <row r="301" spans="2:22" ht="13.5" customHeight="1">
      <c r="B301" s="125"/>
      <c r="C301" s="92"/>
      <c r="D301" s="56" t="s">
        <v>133</v>
      </c>
      <c r="E301" s="60">
        <v>40</v>
      </c>
      <c r="F301" s="53" t="s">
        <v>151</v>
      </c>
      <c r="G301" s="54" t="s">
        <v>100</v>
      </c>
      <c r="H301" s="36" t="s">
        <v>117</v>
      </c>
      <c r="I301" s="22">
        <v>104</v>
      </c>
      <c r="J301" s="22">
        <v>124</v>
      </c>
      <c r="K301" s="23">
        <v>115</v>
      </c>
      <c r="L301" s="25">
        <v>131</v>
      </c>
      <c r="M301" s="24">
        <v>102</v>
      </c>
      <c r="N301" s="23">
        <v>107</v>
      </c>
      <c r="O301" s="23">
        <v>107</v>
      </c>
      <c r="P301" s="23">
        <v>115</v>
      </c>
      <c r="Q301" s="23">
        <v>97</v>
      </c>
      <c r="R301" s="23">
        <v>101</v>
      </c>
      <c r="S301" s="23">
        <v>103</v>
      </c>
      <c r="T301" s="23">
        <v>104</v>
      </c>
      <c r="U301" s="28">
        <f t="shared" si="96"/>
        <v>1310</v>
      </c>
      <c r="V301" s="2" t="s">
        <v>113</v>
      </c>
    </row>
    <row r="302" spans="2:22" ht="13.5" customHeight="1">
      <c r="B302" s="125"/>
      <c r="C302" s="93"/>
      <c r="D302" s="58" t="s">
        <v>153</v>
      </c>
      <c r="E302" s="97">
        <f>ROUNDDOWN(E300*12,2)</f>
        <v>0</v>
      </c>
      <c r="F302" s="98"/>
      <c r="G302" s="99"/>
      <c r="H302" s="37" t="s">
        <v>118</v>
      </c>
      <c r="I302" s="32">
        <f t="shared" ref="I302:T302" si="98">ROUNDDOWN(I300*I301,2)</f>
        <v>0</v>
      </c>
      <c r="J302" s="32">
        <f t="shared" si="98"/>
        <v>0</v>
      </c>
      <c r="K302" s="32">
        <f t="shared" si="98"/>
        <v>0</v>
      </c>
      <c r="L302" s="32">
        <f t="shared" si="98"/>
        <v>0</v>
      </c>
      <c r="M302" s="32">
        <f t="shared" si="98"/>
        <v>0</v>
      </c>
      <c r="N302" s="32">
        <f t="shared" si="98"/>
        <v>0</v>
      </c>
      <c r="O302" s="32">
        <f t="shared" si="98"/>
        <v>0</v>
      </c>
      <c r="P302" s="32">
        <f t="shared" si="98"/>
        <v>0</v>
      </c>
      <c r="Q302" s="32">
        <f t="shared" si="98"/>
        <v>0</v>
      </c>
      <c r="R302" s="32">
        <f t="shared" si="98"/>
        <v>0</v>
      </c>
      <c r="S302" s="32">
        <f t="shared" si="98"/>
        <v>0</v>
      </c>
      <c r="T302" s="32">
        <f t="shared" si="98"/>
        <v>0</v>
      </c>
      <c r="U302" s="33">
        <f t="shared" si="96"/>
        <v>0</v>
      </c>
      <c r="V302" s="21">
        <f>ROUNDDOWN(E302+U302,0)</f>
        <v>0</v>
      </c>
    </row>
    <row r="303" spans="2:22" s="2" customFormat="1" ht="13.5" customHeight="1">
      <c r="B303" s="126" t="s">
        <v>3</v>
      </c>
      <c r="C303" s="91" t="s">
        <v>147</v>
      </c>
      <c r="D303" s="55" t="s">
        <v>114</v>
      </c>
      <c r="E303" s="94"/>
      <c r="F303" s="95"/>
      <c r="G303" s="96"/>
      <c r="H303" s="35" t="s">
        <v>116</v>
      </c>
      <c r="I303" s="74"/>
      <c r="J303" s="74"/>
      <c r="K303" s="74"/>
      <c r="L303" s="74"/>
      <c r="M303" s="74"/>
      <c r="N303" s="74"/>
      <c r="O303" s="74"/>
      <c r="P303" s="74"/>
      <c r="Q303" s="74"/>
      <c r="R303" s="74"/>
      <c r="S303" s="74"/>
      <c r="T303" s="74"/>
      <c r="U303" s="29"/>
    </row>
    <row r="304" spans="2:22" ht="13.5" customHeight="1">
      <c r="B304" s="125"/>
      <c r="C304" s="92"/>
      <c r="D304" s="56" t="s">
        <v>115</v>
      </c>
      <c r="E304" s="57">
        <v>62</v>
      </c>
      <c r="F304" s="53" t="s">
        <v>151</v>
      </c>
      <c r="G304" s="54">
        <v>0.85</v>
      </c>
      <c r="H304" s="36" t="s">
        <v>117</v>
      </c>
      <c r="I304" s="22">
        <v>12240</v>
      </c>
      <c r="J304" s="22">
        <v>11467</v>
      </c>
      <c r="K304" s="23">
        <v>10817</v>
      </c>
      <c r="L304" s="23">
        <v>10272</v>
      </c>
      <c r="M304" s="24">
        <v>11419</v>
      </c>
      <c r="N304" s="23">
        <v>10724</v>
      </c>
      <c r="O304" s="23">
        <v>9355</v>
      </c>
      <c r="P304" s="23">
        <v>9446</v>
      </c>
      <c r="Q304" s="23">
        <v>12518</v>
      </c>
      <c r="R304" s="23">
        <v>12421</v>
      </c>
      <c r="S304" s="23">
        <v>11695</v>
      </c>
      <c r="T304" s="23">
        <v>8802</v>
      </c>
      <c r="U304" s="28">
        <f t="shared" si="96"/>
        <v>131176</v>
      </c>
      <c r="V304" s="2" t="s">
        <v>113</v>
      </c>
    </row>
    <row r="305" spans="2:22" ht="13.5" customHeight="1">
      <c r="B305" s="127"/>
      <c r="C305" s="93"/>
      <c r="D305" s="58" t="s">
        <v>152</v>
      </c>
      <c r="E305" s="97">
        <f>ROUNDDOWN(E303*E304*G304*12,2)</f>
        <v>0</v>
      </c>
      <c r="F305" s="98"/>
      <c r="G305" s="99"/>
      <c r="H305" s="37" t="s">
        <v>118</v>
      </c>
      <c r="I305" s="32">
        <f t="shared" ref="I305:T305" si="99">ROUNDDOWN(I303*I304,2)</f>
        <v>0</v>
      </c>
      <c r="J305" s="32">
        <f t="shared" si="99"/>
        <v>0</v>
      </c>
      <c r="K305" s="32">
        <f t="shared" si="99"/>
        <v>0</v>
      </c>
      <c r="L305" s="32">
        <f t="shared" si="99"/>
        <v>0</v>
      </c>
      <c r="M305" s="32">
        <f t="shared" si="99"/>
        <v>0</v>
      </c>
      <c r="N305" s="32">
        <f t="shared" si="99"/>
        <v>0</v>
      </c>
      <c r="O305" s="32">
        <f t="shared" si="99"/>
        <v>0</v>
      </c>
      <c r="P305" s="32">
        <f t="shared" si="99"/>
        <v>0</v>
      </c>
      <c r="Q305" s="32">
        <f t="shared" si="99"/>
        <v>0</v>
      </c>
      <c r="R305" s="32">
        <f t="shared" si="99"/>
        <v>0</v>
      </c>
      <c r="S305" s="32">
        <f t="shared" si="99"/>
        <v>0</v>
      </c>
      <c r="T305" s="32">
        <f t="shared" si="99"/>
        <v>0</v>
      </c>
      <c r="U305" s="33">
        <f t="shared" si="96"/>
        <v>0</v>
      </c>
      <c r="V305" s="21">
        <f>ROUNDDOWN(E305+U305,0)</f>
        <v>0</v>
      </c>
    </row>
    <row r="306" spans="2:22" s="2" customFormat="1" ht="13.5" customHeight="1">
      <c r="B306" s="125" t="s">
        <v>8</v>
      </c>
      <c r="C306" s="91" t="s">
        <v>147</v>
      </c>
      <c r="D306" s="55" t="s">
        <v>114</v>
      </c>
      <c r="E306" s="94"/>
      <c r="F306" s="95"/>
      <c r="G306" s="96"/>
      <c r="H306" s="35" t="s">
        <v>116</v>
      </c>
      <c r="I306" s="74"/>
      <c r="J306" s="74"/>
      <c r="K306" s="74"/>
      <c r="L306" s="74"/>
      <c r="M306" s="74"/>
      <c r="N306" s="74"/>
      <c r="O306" s="74"/>
      <c r="P306" s="74"/>
      <c r="Q306" s="74"/>
      <c r="R306" s="74"/>
      <c r="S306" s="74"/>
      <c r="T306" s="74"/>
      <c r="U306" s="29"/>
    </row>
    <row r="307" spans="2:22" ht="13.5" customHeight="1">
      <c r="B307" s="125"/>
      <c r="C307" s="92"/>
      <c r="D307" s="56" t="s">
        <v>115</v>
      </c>
      <c r="E307" s="57">
        <v>72</v>
      </c>
      <c r="F307" s="53" t="s">
        <v>151</v>
      </c>
      <c r="G307" s="54">
        <v>0.85</v>
      </c>
      <c r="H307" s="36" t="s">
        <v>117</v>
      </c>
      <c r="I307" s="22">
        <v>9018</v>
      </c>
      <c r="J307" s="22">
        <v>9141</v>
      </c>
      <c r="K307" s="23">
        <v>7036</v>
      </c>
      <c r="L307" s="23">
        <v>6565</v>
      </c>
      <c r="M307" s="24">
        <v>7994</v>
      </c>
      <c r="N307" s="23">
        <v>6890</v>
      </c>
      <c r="O307" s="23">
        <v>5574</v>
      </c>
      <c r="P307" s="23">
        <v>5743</v>
      </c>
      <c r="Q307" s="23">
        <v>7828</v>
      </c>
      <c r="R307" s="23">
        <v>9113</v>
      </c>
      <c r="S307" s="23">
        <v>7915</v>
      </c>
      <c r="T307" s="23">
        <v>6156</v>
      </c>
      <c r="U307" s="28">
        <f t="shared" si="96"/>
        <v>88973</v>
      </c>
      <c r="V307" s="2" t="s">
        <v>113</v>
      </c>
    </row>
    <row r="308" spans="2:22" ht="13.5" customHeight="1">
      <c r="B308" s="125"/>
      <c r="C308" s="93"/>
      <c r="D308" s="58" t="s">
        <v>152</v>
      </c>
      <c r="E308" s="97">
        <f>ROUNDDOWN(E306*E307*G307*12,2)</f>
        <v>0</v>
      </c>
      <c r="F308" s="98"/>
      <c r="G308" s="99"/>
      <c r="H308" s="37" t="s">
        <v>118</v>
      </c>
      <c r="I308" s="32">
        <f t="shared" ref="I308:T308" si="100">ROUNDDOWN(I306*I307,2)</f>
        <v>0</v>
      </c>
      <c r="J308" s="32">
        <f t="shared" si="100"/>
        <v>0</v>
      </c>
      <c r="K308" s="32">
        <f t="shared" si="100"/>
        <v>0</v>
      </c>
      <c r="L308" s="32">
        <f t="shared" si="100"/>
        <v>0</v>
      </c>
      <c r="M308" s="32">
        <f t="shared" si="100"/>
        <v>0</v>
      </c>
      <c r="N308" s="32">
        <f t="shared" si="100"/>
        <v>0</v>
      </c>
      <c r="O308" s="32">
        <f t="shared" si="100"/>
        <v>0</v>
      </c>
      <c r="P308" s="32">
        <f t="shared" si="100"/>
        <v>0</v>
      </c>
      <c r="Q308" s="32">
        <f t="shared" si="100"/>
        <v>0</v>
      </c>
      <c r="R308" s="32">
        <f t="shared" si="100"/>
        <v>0</v>
      </c>
      <c r="S308" s="32">
        <f t="shared" si="100"/>
        <v>0</v>
      </c>
      <c r="T308" s="32">
        <f t="shared" si="100"/>
        <v>0</v>
      </c>
      <c r="U308" s="33">
        <f t="shared" si="96"/>
        <v>0</v>
      </c>
      <c r="V308" s="21">
        <f>ROUNDDOWN(E308+U308,0)</f>
        <v>0</v>
      </c>
    </row>
    <row r="309" spans="2:22" s="2" customFormat="1" ht="13.5" customHeight="1">
      <c r="B309" s="126" t="s">
        <v>9</v>
      </c>
      <c r="C309" s="91" t="s">
        <v>147</v>
      </c>
      <c r="D309" s="55" t="s">
        <v>114</v>
      </c>
      <c r="E309" s="94"/>
      <c r="F309" s="95"/>
      <c r="G309" s="96"/>
      <c r="H309" s="35" t="s">
        <v>116</v>
      </c>
      <c r="I309" s="74"/>
      <c r="J309" s="74"/>
      <c r="K309" s="74"/>
      <c r="L309" s="74"/>
      <c r="M309" s="74"/>
      <c r="N309" s="74"/>
      <c r="O309" s="74"/>
      <c r="P309" s="74"/>
      <c r="Q309" s="74"/>
      <c r="R309" s="74"/>
      <c r="S309" s="74"/>
      <c r="T309" s="74"/>
      <c r="U309" s="29"/>
    </row>
    <row r="310" spans="2:22" ht="13.5" customHeight="1">
      <c r="B310" s="125"/>
      <c r="C310" s="92"/>
      <c r="D310" s="56" t="s">
        <v>115</v>
      </c>
      <c r="E310" s="57">
        <v>66</v>
      </c>
      <c r="F310" s="53" t="s">
        <v>151</v>
      </c>
      <c r="G310" s="54">
        <v>0.85</v>
      </c>
      <c r="H310" s="36" t="s">
        <v>117</v>
      </c>
      <c r="I310" s="22">
        <v>14798</v>
      </c>
      <c r="J310" s="22">
        <v>12195</v>
      </c>
      <c r="K310" s="23">
        <v>10656</v>
      </c>
      <c r="L310" s="23">
        <v>10506</v>
      </c>
      <c r="M310" s="24">
        <v>11851</v>
      </c>
      <c r="N310" s="23">
        <v>11483</v>
      </c>
      <c r="O310" s="23">
        <v>10103</v>
      </c>
      <c r="P310" s="23">
        <v>11161</v>
      </c>
      <c r="Q310" s="23">
        <v>13754</v>
      </c>
      <c r="R310" s="23">
        <v>14301</v>
      </c>
      <c r="S310" s="23">
        <v>12527</v>
      </c>
      <c r="T310" s="25">
        <v>11061</v>
      </c>
      <c r="U310" s="28">
        <f t="shared" si="96"/>
        <v>144396</v>
      </c>
      <c r="V310" s="2" t="s">
        <v>113</v>
      </c>
    </row>
    <row r="311" spans="2:22" ht="13.5" customHeight="1">
      <c r="B311" s="127"/>
      <c r="C311" s="93"/>
      <c r="D311" s="58" t="s">
        <v>152</v>
      </c>
      <c r="E311" s="97">
        <f>ROUNDDOWN(E309*E310*G310*12,2)</f>
        <v>0</v>
      </c>
      <c r="F311" s="98"/>
      <c r="G311" s="99"/>
      <c r="H311" s="37" t="s">
        <v>118</v>
      </c>
      <c r="I311" s="32">
        <f t="shared" ref="I311:T311" si="101">ROUNDDOWN(I309*I310,2)</f>
        <v>0</v>
      </c>
      <c r="J311" s="32">
        <f t="shared" si="101"/>
        <v>0</v>
      </c>
      <c r="K311" s="32">
        <f t="shared" si="101"/>
        <v>0</v>
      </c>
      <c r="L311" s="32">
        <f t="shared" si="101"/>
        <v>0</v>
      </c>
      <c r="M311" s="32">
        <f t="shared" si="101"/>
        <v>0</v>
      </c>
      <c r="N311" s="32">
        <f t="shared" si="101"/>
        <v>0</v>
      </c>
      <c r="O311" s="32">
        <f t="shared" si="101"/>
        <v>0</v>
      </c>
      <c r="P311" s="32">
        <f t="shared" si="101"/>
        <v>0</v>
      </c>
      <c r="Q311" s="32">
        <f t="shared" si="101"/>
        <v>0</v>
      </c>
      <c r="R311" s="32">
        <f t="shared" si="101"/>
        <v>0</v>
      </c>
      <c r="S311" s="32">
        <f t="shared" si="101"/>
        <v>0</v>
      </c>
      <c r="T311" s="32">
        <f t="shared" si="101"/>
        <v>0</v>
      </c>
      <c r="U311" s="33">
        <f t="shared" si="96"/>
        <v>0</v>
      </c>
      <c r="V311" s="21">
        <f>ROUNDDOWN(E311+U311,0)</f>
        <v>0</v>
      </c>
    </row>
    <row r="312" spans="2:22" s="2" customFormat="1" ht="13.5" customHeight="1">
      <c r="B312" s="125" t="s">
        <v>11</v>
      </c>
      <c r="C312" s="91" t="s">
        <v>147</v>
      </c>
      <c r="D312" s="55" t="s">
        <v>114</v>
      </c>
      <c r="E312" s="94"/>
      <c r="F312" s="95"/>
      <c r="G312" s="96"/>
      <c r="H312" s="35" t="s">
        <v>116</v>
      </c>
      <c r="I312" s="74"/>
      <c r="J312" s="74"/>
      <c r="K312" s="74"/>
      <c r="L312" s="74"/>
      <c r="M312" s="74"/>
      <c r="N312" s="74"/>
      <c r="O312" s="74"/>
      <c r="P312" s="74"/>
      <c r="Q312" s="74"/>
      <c r="R312" s="74"/>
      <c r="S312" s="74"/>
      <c r="T312" s="74"/>
      <c r="U312" s="29"/>
    </row>
    <row r="313" spans="2:22" ht="13.5" customHeight="1">
      <c r="B313" s="125"/>
      <c r="C313" s="92"/>
      <c r="D313" s="56" t="s">
        <v>115</v>
      </c>
      <c r="E313" s="57">
        <v>42</v>
      </c>
      <c r="F313" s="53" t="s">
        <v>151</v>
      </c>
      <c r="G313" s="54">
        <v>0.85</v>
      </c>
      <c r="H313" s="36" t="s">
        <v>117</v>
      </c>
      <c r="I313" s="22">
        <v>3043</v>
      </c>
      <c r="J313" s="22">
        <v>3689</v>
      </c>
      <c r="K313" s="23">
        <v>3925</v>
      </c>
      <c r="L313" s="23">
        <v>4928</v>
      </c>
      <c r="M313" s="24">
        <v>6005</v>
      </c>
      <c r="N313" s="25">
        <v>5448</v>
      </c>
      <c r="O313" s="23">
        <v>5583</v>
      </c>
      <c r="P313" s="23">
        <v>5659</v>
      </c>
      <c r="Q313" s="23">
        <v>5548</v>
      </c>
      <c r="R313" s="23">
        <v>5405</v>
      </c>
      <c r="S313" s="23">
        <v>6315</v>
      </c>
      <c r="T313" s="23">
        <v>5819</v>
      </c>
      <c r="U313" s="28">
        <f t="shared" si="96"/>
        <v>61367</v>
      </c>
      <c r="V313" s="2" t="s">
        <v>113</v>
      </c>
    </row>
    <row r="314" spans="2:22" ht="13.5" customHeight="1">
      <c r="B314" s="125"/>
      <c r="C314" s="93"/>
      <c r="D314" s="58" t="s">
        <v>152</v>
      </c>
      <c r="E314" s="97">
        <f>ROUNDDOWN(E312*E313*G313*12,2)</f>
        <v>0</v>
      </c>
      <c r="F314" s="98"/>
      <c r="G314" s="99"/>
      <c r="H314" s="37" t="s">
        <v>118</v>
      </c>
      <c r="I314" s="32">
        <f t="shared" ref="I314:T314" si="102">ROUNDDOWN(I312*I313,2)</f>
        <v>0</v>
      </c>
      <c r="J314" s="32">
        <f t="shared" si="102"/>
        <v>0</v>
      </c>
      <c r="K314" s="32">
        <f t="shared" si="102"/>
        <v>0</v>
      </c>
      <c r="L314" s="32">
        <f t="shared" si="102"/>
        <v>0</v>
      </c>
      <c r="M314" s="32">
        <f t="shared" si="102"/>
        <v>0</v>
      </c>
      <c r="N314" s="32">
        <f t="shared" si="102"/>
        <v>0</v>
      </c>
      <c r="O314" s="32">
        <f t="shared" si="102"/>
        <v>0</v>
      </c>
      <c r="P314" s="32">
        <f t="shared" si="102"/>
        <v>0</v>
      </c>
      <c r="Q314" s="32">
        <f t="shared" si="102"/>
        <v>0</v>
      </c>
      <c r="R314" s="32">
        <f t="shared" si="102"/>
        <v>0</v>
      </c>
      <c r="S314" s="32">
        <f t="shared" si="102"/>
        <v>0</v>
      </c>
      <c r="T314" s="32">
        <f t="shared" si="102"/>
        <v>0</v>
      </c>
      <c r="U314" s="33">
        <f t="shared" si="96"/>
        <v>0</v>
      </c>
      <c r="V314" s="21">
        <f>ROUNDDOWN(E314+U314,0)</f>
        <v>0</v>
      </c>
    </row>
    <row r="315" spans="2:22" s="2" customFormat="1" ht="13.5" customHeight="1">
      <c r="B315" s="126" t="s">
        <v>68</v>
      </c>
      <c r="C315" s="91" t="s">
        <v>147</v>
      </c>
      <c r="D315" s="55" t="s">
        <v>114</v>
      </c>
      <c r="E315" s="94"/>
      <c r="F315" s="95"/>
      <c r="G315" s="96"/>
      <c r="H315" s="35" t="s">
        <v>116</v>
      </c>
      <c r="I315" s="74"/>
      <c r="J315" s="74"/>
      <c r="K315" s="74"/>
      <c r="L315" s="74"/>
      <c r="M315" s="74"/>
      <c r="N315" s="74"/>
      <c r="O315" s="74"/>
      <c r="P315" s="74"/>
      <c r="Q315" s="74"/>
      <c r="R315" s="74"/>
      <c r="S315" s="74"/>
      <c r="T315" s="74"/>
      <c r="U315" s="29"/>
    </row>
    <row r="316" spans="2:22" ht="13.5" customHeight="1">
      <c r="B316" s="125"/>
      <c r="C316" s="92"/>
      <c r="D316" s="56" t="s">
        <v>115</v>
      </c>
      <c r="E316" s="57">
        <v>42</v>
      </c>
      <c r="F316" s="53" t="s">
        <v>151</v>
      </c>
      <c r="G316" s="54">
        <v>0.85</v>
      </c>
      <c r="H316" s="36" t="s">
        <v>117</v>
      </c>
      <c r="I316" s="22">
        <v>5682</v>
      </c>
      <c r="J316" s="22">
        <v>7391</v>
      </c>
      <c r="K316" s="23">
        <v>5807</v>
      </c>
      <c r="L316" s="23">
        <v>5967</v>
      </c>
      <c r="M316" s="24">
        <v>6684</v>
      </c>
      <c r="N316" s="23">
        <v>6434</v>
      </c>
      <c r="O316" s="23">
        <v>6013</v>
      </c>
      <c r="P316" s="23">
        <v>6162</v>
      </c>
      <c r="Q316" s="23">
        <v>6068</v>
      </c>
      <c r="R316" s="23">
        <v>7230</v>
      </c>
      <c r="S316" s="23">
        <v>6630</v>
      </c>
      <c r="T316" s="23">
        <v>4681</v>
      </c>
      <c r="U316" s="28">
        <f t="shared" si="96"/>
        <v>74749</v>
      </c>
      <c r="V316" s="2" t="s">
        <v>113</v>
      </c>
    </row>
    <row r="317" spans="2:22" ht="13.5" customHeight="1">
      <c r="B317" s="127"/>
      <c r="C317" s="93"/>
      <c r="D317" s="58" t="s">
        <v>152</v>
      </c>
      <c r="E317" s="97">
        <f>ROUNDDOWN(E315*E316*G316*12,2)</f>
        <v>0</v>
      </c>
      <c r="F317" s="98"/>
      <c r="G317" s="99"/>
      <c r="H317" s="37" t="s">
        <v>118</v>
      </c>
      <c r="I317" s="32">
        <f t="shared" ref="I317:T317" si="103">ROUNDDOWN(I315*I316,2)</f>
        <v>0</v>
      </c>
      <c r="J317" s="32">
        <f t="shared" si="103"/>
        <v>0</v>
      </c>
      <c r="K317" s="32">
        <f t="shared" si="103"/>
        <v>0</v>
      </c>
      <c r="L317" s="32">
        <f t="shared" si="103"/>
        <v>0</v>
      </c>
      <c r="M317" s="32">
        <f t="shared" si="103"/>
        <v>0</v>
      </c>
      <c r="N317" s="32">
        <f t="shared" si="103"/>
        <v>0</v>
      </c>
      <c r="O317" s="32">
        <f t="shared" si="103"/>
        <v>0</v>
      </c>
      <c r="P317" s="32">
        <f t="shared" si="103"/>
        <v>0</v>
      </c>
      <c r="Q317" s="32">
        <f t="shared" si="103"/>
        <v>0</v>
      </c>
      <c r="R317" s="32">
        <f t="shared" si="103"/>
        <v>0</v>
      </c>
      <c r="S317" s="32">
        <f t="shared" si="103"/>
        <v>0</v>
      </c>
      <c r="T317" s="32">
        <f t="shared" si="103"/>
        <v>0</v>
      </c>
      <c r="U317" s="33">
        <f t="shared" si="96"/>
        <v>0</v>
      </c>
      <c r="V317" s="21">
        <f>ROUNDDOWN(E317+U317,0)</f>
        <v>0</v>
      </c>
    </row>
    <row r="318" spans="2:22" s="2" customFormat="1" ht="13.5" customHeight="1">
      <c r="B318" s="125" t="s">
        <v>14</v>
      </c>
      <c r="C318" s="91" t="s">
        <v>147</v>
      </c>
      <c r="D318" s="55" t="s">
        <v>114</v>
      </c>
      <c r="E318" s="94"/>
      <c r="F318" s="95"/>
      <c r="G318" s="96"/>
      <c r="H318" s="35" t="s">
        <v>116</v>
      </c>
      <c r="I318" s="74"/>
      <c r="J318" s="74"/>
      <c r="K318" s="74"/>
      <c r="L318" s="74"/>
      <c r="M318" s="74"/>
      <c r="N318" s="74"/>
      <c r="O318" s="74"/>
      <c r="P318" s="74"/>
      <c r="Q318" s="74"/>
      <c r="R318" s="74"/>
      <c r="S318" s="74"/>
      <c r="T318" s="74"/>
      <c r="U318" s="29"/>
    </row>
    <row r="319" spans="2:22" ht="13.5" customHeight="1">
      <c r="B319" s="125"/>
      <c r="C319" s="92"/>
      <c r="D319" s="56" t="s">
        <v>115</v>
      </c>
      <c r="E319" s="57">
        <v>60</v>
      </c>
      <c r="F319" s="53" t="s">
        <v>151</v>
      </c>
      <c r="G319" s="54">
        <v>0.85</v>
      </c>
      <c r="H319" s="36" t="s">
        <v>117</v>
      </c>
      <c r="I319" s="22">
        <v>6324</v>
      </c>
      <c r="J319" s="22">
        <v>5426</v>
      </c>
      <c r="K319" s="23">
        <v>4746</v>
      </c>
      <c r="L319" s="23">
        <v>4456</v>
      </c>
      <c r="M319" s="24">
        <v>5236</v>
      </c>
      <c r="N319" s="23">
        <v>5106</v>
      </c>
      <c r="O319" s="23">
        <v>4235</v>
      </c>
      <c r="P319" s="23">
        <v>4191</v>
      </c>
      <c r="Q319" s="23">
        <v>4815</v>
      </c>
      <c r="R319" s="23">
        <v>6892</v>
      </c>
      <c r="S319" s="23">
        <v>7499</v>
      </c>
      <c r="T319" s="23">
        <v>5818</v>
      </c>
      <c r="U319" s="28">
        <f t="shared" si="96"/>
        <v>64744</v>
      </c>
      <c r="V319" s="2" t="s">
        <v>113</v>
      </c>
    </row>
    <row r="320" spans="2:22" ht="13.5" customHeight="1">
      <c r="B320" s="125"/>
      <c r="C320" s="93"/>
      <c r="D320" s="58" t="s">
        <v>152</v>
      </c>
      <c r="E320" s="97">
        <f>ROUNDDOWN(E318*E319*G319*12,2)</f>
        <v>0</v>
      </c>
      <c r="F320" s="98"/>
      <c r="G320" s="99"/>
      <c r="H320" s="37" t="s">
        <v>118</v>
      </c>
      <c r="I320" s="32">
        <f t="shared" ref="I320:T320" si="104">ROUNDDOWN(I318*I319,2)</f>
        <v>0</v>
      </c>
      <c r="J320" s="32">
        <f t="shared" si="104"/>
        <v>0</v>
      </c>
      <c r="K320" s="32">
        <f t="shared" si="104"/>
        <v>0</v>
      </c>
      <c r="L320" s="32">
        <f t="shared" si="104"/>
        <v>0</v>
      </c>
      <c r="M320" s="32">
        <f t="shared" si="104"/>
        <v>0</v>
      </c>
      <c r="N320" s="32">
        <f t="shared" si="104"/>
        <v>0</v>
      </c>
      <c r="O320" s="32">
        <f t="shared" si="104"/>
        <v>0</v>
      </c>
      <c r="P320" s="32">
        <f t="shared" si="104"/>
        <v>0</v>
      </c>
      <c r="Q320" s="32">
        <f t="shared" si="104"/>
        <v>0</v>
      </c>
      <c r="R320" s="32">
        <f t="shared" si="104"/>
        <v>0</v>
      </c>
      <c r="S320" s="32">
        <f t="shared" si="104"/>
        <v>0</v>
      </c>
      <c r="T320" s="32">
        <f t="shared" si="104"/>
        <v>0</v>
      </c>
      <c r="U320" s="33">
        <f t="shared" si="96"/>
        <v>0</v>
      </c>
      <c r="V320" s="21">
        <f>ROUNDDOWN(E320+U320,0)</f>
        <v>0</v>
      </c>
    </row>
    <row r="321" spans="2:22" s="2" customFormat="1" ht="13.5" customHeight="1">
      <c r="B321" s="126" t="s">
        <v>15</v>
      </c>
      <c r="C321" s="91" t="s">
        <v>147</v>
      </c>
      <c r="D321" s="55" t="s">
        <v>114</v>
      </c>
      <c r="E321" s="94"/>
      <c r="F321" s="95"/>
      <c r="G321" s="96"/>
      <c r="H321" s="35" t="s">
        <v>116</v>
      </c>
      <c r="I321" s="74"/>
      <c r="J321" s="74"/>
      <c r="K321" s="74"/>
      <c r="L321" s="74"/>
      <c r="M321" s="74"/>
      <c r="N321" s="74"/>
      <c r="O321" s="74"/>
      <c r="P321" s="74"/>
      <c r="Q321" s="74"/>
      <c r="R321" s="74"/>
      <c r="S321" s="74"/>
      <c r="T321" s="74"/>
      <c r="U321" s="29"/>
    </row>
    <row r="322" spans="2:22" ht="13.5" customHeight="1">
      <c r="B322" s="125"/>
      <c r="C322" s="92"/>
      <c r="D322" s="56" t="s">
        <v>115</v>
      </c>
      <c r="E322" s="57">
        <v>62</v>
      </c>
      <c r="F322" s="53" t="s">
        <v>151</v>
      </c>
      <c r="G322" s="54">
        <v>0.85</v>
      </c>
      <c r="H322" s="36" t="s">
        <v>117</v>
      </c>
      <c r="I322" s="22">
        <v>6829</v>
      </c>
      <c r="J322" s="22">
        <v>6987</v>
      </c>
      <c r="K322" s="23">
        <v>7455</v>
      </c>
      <c r="L322" s="23">
        <v>5543</v>
      </c>
      <c r="M322" s="24">
        <v>7386</v>
      </c>
      <c r="N322" s="23">
        <v>6417</v>
      </c>
      <c r="O322" s="23">
        <v>5677</v>
      </c>
      <c r="P322" s="23">
        <v>5715</v>
      </c>
      <c r="Q322" s="23">
        <v>6737</v>
      </c>
      <c r="R322" s="23">
        <v>8263</v>
      </c>
      <c r="S322" s="23">
        <v>4877</v>
      </c>
      <c r="T322" s="23">
        <v>6416</v>
      </c>
      <c r="U322" s="28">
        <f t="shared" si="96"/>
        <v>78302</v>
      </c>
      <c r="V322" s="2" t="s">
        <v>113</v>
      </c>
    </row>
    <row r="323" spans="2:22" ht="13.5" customHeight="1">
      <c r="B323" s="127"/>
      <c r="C323" s="93"/>
      <c r="D323" s="58" t="s">
        <v>152</v>
      </c>
      <c r="E323" s="97">
        <f>ROUNDDOWN(E321*E322*G322*12,2)</f>
        <v>0</v>
      </c>
      <c r="F323" s="98"/>
      <c r="G323" s="99"/>
      <c r="H323" s="37" t="s">
        <v>118</v>
      </c>
      <c r="I323" s="32">
        <f t="shared" ref="I323:T323" si="105">ROUNDDOWN(I321*I322,2)</f>
        <v>0</v>
      </c>
      <c r="J323" s="32">
        <f t="shared" si="105"/>
        <v>0</v>
      </c>
      <c r="K323" s="32">
        <f t="shared" si="105"/>
        <v>0</v>
      </c>
      <c r="L323" s="32">
        <f t="shared" si="105"/>
        <v>0</v>
      </c>
      <c r="M323" s="32">
        <f t="shared" si="105"/>
        <v>0</v>
      </c>
      <c r="N323" s="32">
        <f t="shared" si="105"/>
        <v>0</v>
      </c>
      <c r="O323" s="32">
        <f t="shared" si="105"/>
        <v>0</v>
      </c>
      <c r="P323" s="32">
        <f t="shared" si="105"/>
        <v>0</v>
      </c>
      <c r="Q323" s="32">
        <f t="shared" si="105"/>
        <v>0</v>
      </c>
      <c r="R323" s="32">
        <f t="shared" si="105"/>
        <v>0</v>
      </c>
      <c r="S323" s="32">
        <f t="shared" si="105"/>
        <v>0</v>
      </c>
      <c r="T323" s="32">
        <f t="shared" si="105"/>
        <v>0</v>
      </c>
      <c r="U323" s="33">
        <f t="shared" si="96"/>
        <v>0</v>
      </c>
      <c r="V323" s="21">
        <f>ROUNDDOWN(E323+U323,0)</f>
        <v>0</v>
      </c>
    </row>
    <row r="324" spans="2:22" s="2" customFormat="1" ht="13.5" customHeight="1">
      <c r="B324" s="125" t="s">
        <v>16</v>
      </c>
      <c r="C324" s="91" t="s">
        <v>147</v>
      </c>
      <c r="D324" s="55" t="s">
        <v>114</v>
      </c>
      <c r="E324" s="94"/>
      <c r="F324" s="95"/>
      <c r="G324" s="96"/>
      <c r="H324" s="35" t="s">
        <v>116</v>
      </c>
      <c r="I324" s="74"/>
      <c r="J324" s="74"/>
      <c r="K324" s="74"/>
      <c r="L324" s="74"/>
      <c r="M324" s="74"/>
      <c r="N324" s="74"/>
      <c r="O324" s="74"/>
      <c r="P324" s="74"/>
      <c r="Q324" s="74"/>
      <c r="R324" s="74"/>
      <c r="S324" s="74"/>
      <c r="T324" s="74"/>
      <c r="U324" s="29"/>
    </row>
    <row r="325" spans="2:22" ht="13.5" customHeight="1">
      <c r="B325" s="125"/>
      <c r="C325" s="92"/>
      <c r="D325" s="56" t="s">
        <v>115</v>
      </c>
      <c r="E325" s="57">
        <v>50</v>
      </c>
      <c r="F325" s="53" t="s">
        <v>151</v>
      </c>
      <c r="G325" s="54">
        <v>0.85</v>
      </c>
      <c r="H325" s="36" t="s">
        <v>117</v>
      </c>
      <c r="I325" s="22">
        <v>10534</v>
      </c>
      <c r="J325" s="22">
        <v>8884</v>
      </c>
      <c r="K325" s="23">
        <v>8941</v>
      </c>
      <c r="L325" s="23">
        <v>6456</v>
      </c>
      <c r="M325" s="24">
        <v>9779</v>
      </c>
      <c r="N325" s="23">
        <v>8608</v>
      </c>
      <c r="O325" s="23">
        <v>8190</v>
      </c>
      <c r="P325" s="23">
        <v>9773</v>
      </c>
      <c r="Q325" s="23">
        <v>19112</v>
      </c>
      <c r="R325" s="23">
        <v>17670</v>
      </c>
      <c r="S325" s="23">
        <v>8225</v>
      </c>
      <c r="T325" s="23">
        <v>8396</v>
      </c>
      <c r="U325" s="28">
        <f t="shared" si="96"/>
        <v>124568</v>
      </c>
      <c r="V325" s="2" t="s">
        <v>113</v>
      </c>
    </row>
    <row r="326" spans="2:22" ht="13.5" customHeight="1">
      <c r="B326" s="125"/>
      <c r="C326" s="93"/>
      <c r="D326" s="58" t="s">
        <v>152</v>
      </c>
      <c r="E326" s="97">
        <f>ROUNDDOWN(E324*E325*G325*12,2)</f>
        <v>0</v>
      </c>
      <c r="F326" s="98"/>
      <c r="G326" s="99"/>
      <c r="H326" s="37" t="s">
        <v>118</v>
      </c>
      <c r="I326" s="32">
        <f t="shared" ref="I326:T326" si="106">ROUNDDOWN(I324*I325,2)</f>
        <v>0</v>
      </c>
      <c r="J326" s="32">
        <f t="shared" si="106"/>
        <v>0</v>
      </c>
      <c r="K326" s="32">
        <f t="shared" si="106"/>
        <v>0</v>
      </c>
      <c r="L326" s="32">
        <f t="shared" si="106"/>
        <v>0</v>
      </c>
      <c r="M326" s="32">
        <f t="shared" si="106"/>
        <v>0</v>
      </c>
      <c r="N326" s="32">
        <f t="shared" si="106"/>
        <v>0</v>
      </c>
      <c r="O326" s="32">
        <f t="shared" si="106"/>
        <v>0</v>
      </c>
      <c r="P326" s="32">
        <f t="shared" si="106"/>
        <v>0</v>
      </c>
      <c r="Q326" s="32">
        <f t="shared" si="106"/>
        <v>0</v>
      </c>
      <c r="R326" s="32">
        <f t="shared" si="106"/>
        <v>0</v>
      </c>
      <c r="S326" s="32">
        <f t="shared" si="106"/>
        <v>0</v>
      </c>
      <c r="T326" s="32">
        <f t="shared" si="106"/>
        <v>0</v>
      </c>
      <c r="U326" s="33">
        <f t="shared" si="96"/>
        <v>0</v>
      </c>
      <c r="V326" s="21">
        <f>ROUNDDOWN(E326+U326,0)</f>
        <v>0</v>
      </c>
    </row>
    <row r="327" spans="2:22" s="2" customFormat="1" ht="13.5" customHeight="1">
      <c r="B327" s="125"/>
      <c r="C327" s="91" t="s">
        <v>137</v>
      </c>
      <c r="D327" s="55" t="s">
        <v>132</v>
      </c>
      <c r="E327" s="94"/>
      <c r="F327" s="95"/>
      <c r="G327" s="96"/>
      <c r="H327" s="35" t="s">
        <v>116</v>
      </c>
      <c r="I327" s="74"/>
      <c r="J327" s="74"/>
      <c r="K327" s="74"/>
      <c r="L327" s="74"/>
      <c r="M327" s="74"/>
      <c r="N327" s="74"/>
      <c r="O327" s="74"/>
      <c r="P327" s="74"/>
      <c r="Q327" s="74"/>
      <c r="R327" s="74"/>
      <c r="S327" s="74"/>
      <c r="T327" s="74"/>
      <c r="U327" s="29"/>
    </row>
    <row r="328" spans="2:22" ht="13.5" customHeight="1">
      <c r="B328" s="125"/>
      <c r="C328" s="92"/>
      <c r="D328" s="56" t="s">
        <v>133</v>
      </c>
      <c r="E328" s="60">
        <v>60</v>
      </c>
      <c r="F328" s="53" t="s">
        <v>151</v>
      </c>
      <c r="G328" s="54" t="s">
        <v>100</v>
      </c>
      <c r="H328" s="36" t="s">
        <v>117</v>
      </c>
      <c r="I328" s="22">
        <v>254</v>
      </c>
      <c r="J328" s="22">
        <v>275</v>
      </c>
      <c r="K328" s="23">
        <v>234</v>
      </c>
      <c r="L328" s="23">
        <v>329</v>
      </c>
      <c r="M328" s="24">
        <v>218</v>
      </c>
      <c r="N328" s="23">
        <v>328</v>
      </c>
      <c r="O328" s="23">
        <v>300</v>
      </c>
      <c r="P328" s="23">
        <v>276</v>
      </c>
      <c r="Q328" s="23">
        <v>276</v>
      </c>
      <c r="R328" s="23">
        <v>329</v>
      </c>
      <c r="S328" s="23">
        <v>330</v>
      </c>
      <c r="T328" s="23">
        <v>330</v>
      </c>
      <c r="U328" s="28">
        <f t="shared" si="96"/>
        <v>3479</v>
      </c>
      <c r="V328" s="2" t="s">
        <v>113</v>
      </c>
    </row>
    <row r="329" spans="2:22" ht="13.5" customHeight="1">
      <c r="B329" s="125"/>
      <c r="C329" s="93"/>
      <c r="D329" s="58" t="s">
        <v>153</v>
      </c>
      <c r="E329" s="97">
        <f>ROUNDDOWN(E327*12,2)</f>
        <v>0</v>
      </c>
      <c r="F329" s="98"/>
      <c r="G329" s="99"/>
      <c r="H329" s="37" t="s">
        <v>118</v>
      </c>
      <c r="I329" s="32">
        <f t="shared" ref="I329:T329" si="107">ROUNDDOWN(I327*I328,2)</f>
        <v>0</v>
      </c>
      <c r="J329" s="32">
        <f t="shared" si="107"/>
        <v>0</v>
      </c>
      <c r="K329" s="32">
        <f t="shared" si="107"/>
        <v>0</v>
      </c>
      <c r="L329" s="32">
        <f t="shared" si="107"/>
        <v>0</v>
      </c>
      <c r="M329" s="32">
        <f t="shared" si="107"/>
        <v>0</v>
      </c>
      <c r="N329" s="32">
        <f t="shared" si="107"/>
        <v>0</v>
      </c>
      <c r="O329" s="32">
        <f t="shared" si="107"/>
        <v>0</v>
      </c>
      <c r="P329" s="32">
        <f t="shared" si="107"/>
        <v>0</v>
      </c>
      <c r="Q329" s="32">
        <f t="shared" si="107"/>
        <v>0</v>
      </c>
      <c r="R329" s="32">
        <f t="shared" si="107"/>
        <v>0</v>
      </c>
      <c r="S329" s="32">
        <f t="shared" si="107"/>
        <v>0</v>
      </c>
      <c r="T329" s="32">
        <f t="shared" si="107"/>
        <v>0</v>
      </c>
      <c r="U329" s="33">
        <f t="shared" si="96"/>
        <v>0</v>
      </c>
      <c r="V329" s="21">
        <f>ROUNDDOWN(E329+U329,0)</f>
        <v>0</v>
      </c>
    </row>
    <row r="330" spans="2:22" s="2" customFormat="1" ht="13.5" customHeight="1">
      <c r="B330" s="126" t="s">
        <v>69</v>
      </c>
      <c r="C330" s="91" t="s">
        <v>147</v>
      </c>
      <c r="D330" s="55" t="s">
        <v>114</v>
      </c>
      <c r="E330" s="94"/>
      <c r="F330" s="95"/>
      <c r="G330" s="96"/>
      <c r="H330" s="35" t="s">
        <v>116</v>
      </c>
      <c r="I330" s="74"/>
      <c r="J330" s="74"/>
      <c r="K330" s="74"/>
      <c r="L330" s="74"/>
      <c r="M330" s="74"/>
      <c r="N330" s="74"/>
      <c r="O330" s="74"/>
      <c r="P330" s="74"/>
      <c r="Q330" s="74"/>
      <c r="R330" s="74"/>
      <c r="S330" s="74"/>
      <c r="T330" s="74"/>
      <c r="U330" s="29"/>
    </row>
    <row r="331" spans="2:22" ht="13.5" customHeight="1">
      <c r="B331" s="125"/>
      <c r="C331" s="92"/>
      <c r="D331" s="56" t="s">
        <v>115</v>
      </c>
      <c r="E331" s="57">
        <v>24</v>
      </c>
      <c r="F331" s="53" t="s">
        <v>151</v>
      </c>
      <c r="G331" s="54">
        <v>0.85</v>
      </c>
      <c r="H331" s="36" t="s">
        <v>117</v>
      </c>
      <c r="I331" s="22">
        <v>3282</v>
      </c>
      <c r="J331" s="22">
        <v>3099</v>
      </c>
      <c r="K331" s="23">
        <v>3386</v>
      </c>
      <c r="L331" s="23">
        <v>2793</v>
      </c>
      <c r="M331" s="24">
        <v>4064</v>
      </c>
      <c r="N331" s="23">
        <v>3253</v>
      </c>
      <c r="O331" s="23">
        <v>3323</v>
      </c>
      <c r="P331" s="23">
        <v>2905</v>
      </c>
      <c r="Q331" s="23">
        <v>2952</v>
      </c>
      <c r="R331" s="23">
        <v>2980</v>
      </c>
      <c r="S331" s="23">
        <v>2076</v>
      </c>
      <c r="T331" s="23">
        <v>2985</v>
      </c>
      <c r="U331" s="28">
        <f t="shared" si="96"/>
        <v>37098</v>
      </c>
      <c r="V331" s="2" t="s">
        <v>113</v>
      </c>
    </row>
    <row r="332" spans="2:22" ht="13.5" customHeight="1">
      <c r="B332" s="125"/>
      <c r="C332" s="93"/>
      <c r="D332" s="58" t="s">
        <v>152</v>
      </c>
      <c r="E332" s="97">
        <f>ROUNDDOWN(E330*E331*G331*12,2)</f>
        <v>0</v>
      </c>
      <c r="F332" s="98"/>
      <c r="G332" s="99"/>
      <c r="H332" s="37" t="s">
        <v>118</v>
      </c>
      <c r="I332" s="32">
        <f t="shared" ref="I332:T332" si="108">ROUNDDOWN(I330*I331,2)</f>
        <v>0</v>
      </c>
      <c r="J332" s="32">
        <f t="shared" si="108"/>
        <v>0</v>
      </c>
      <c r="K332" s="32">
        <f t="shared" si="108"/>
        <v>0</v>
      </c>
      <c r="L332" s="32">
        <f t="shared" si="108"/>
        <v>0</v>
      </c>
      <c r="M332" s="32">
        <f t="shared" si="108"/>
        <v>0</v>
      </c>
      <c r="N332" s="32">
        <f t="shared" si="108"/>
        <v>0</v>
      </c>
      <c r="O332" s="32">
        <f t="shared" si="108"/>
        <v>0</v>
      </c>
      <c r="P332" s="32">
        <f t="shared" si="108"/>
        <v>0</v>
      </c>
      <c r="Q332" s="32">
        <f t="shared" si="108"/>
        <v>0</v>
      </c>
      <c r="R332" s="32">
        <f t="shared" si="108"/>
        <v>0</v>
      </c>
      <c r="S332" s="32">
        <f t="shared" si="108"/>
        <v>0</v>
      </c>
      <c r="T332" s="32">
        <f t="shared" si="108"/>
        <v>0</v>
      </c>
      <c r="U332" s="33">
        <f t="shared" si="96"/>
        <v>0</v>
      </c>
      <c r="V332" s="21">
        <f>ROUNDDOWN(E332+U332,0)</f>
        <v>0</v>
      </c>
    </row>
    <row r="333" spans="2:22" s="2" customFormat="1" ht="13.5" customHeight="1">
      <c r="B333" s="125"/>
      <c r="C333" s="91" t="s">
        <v>137</v>
      </c>
      <c r="D333" s="55" t="s">
        <v>132</v>
      </c>
      <c r="E333" s="94"/>
      <c r="F333" s="95"/>
      <c r="G333" s="96"/>
      <c r="H333" s="35" t="s">
        <v>116</v>
      </c>
      <c r="I333" s="74"/>
      <c r="J333" s="74"/>
      <c r="K333" s="74"/>
      <c r="L333" s="74"/>
      <c r="M333" s="74"/>
      <c r="N333" s="74"/>
      <c r="O333" s="74"/>
      <c r="P333" s="74"/>
      <c r="Q333" s="74"/>
      <c r="R333" s="74"/>
      <c r="S333" s="74"/>
      <c r="T333" s="74"/>
      <c r="U333" s="29"/>
    </row>
    <row r="334" spans="2:22" ht="13.5" customHeight="1">
      <c r="B334" s="125"/>
      <c r="C334" s="92"/>
      <c r="D334" s="56" t="s">
        <v>133</v>
      </c>
      <c r="E334" s="60">
        <v>20</v>
      </c>
      <c r="F334" s="53" t="s">
        <v>151</v>
      </c>
      <c r="G334" s="54" t="s">
        <v>100</v>
      </c>
      <c r="H334" s="36" t="s">
        <v>117</v>
      </c>
      <c r="I334" s="22">
        <v>46</v>
      </c>
      <c r="J334" s="22">
        <v>61</v>
      </c>
      <c r="K334" s="23">
        <v>62</v>
      </c>
      <c r="L334" s="23">
        <v>71</v>
      </c>
      <c r="M334" s="24">
        <v>57</v>
      </c>
      <c r="N334" s="23">
        <v>95</v>
      </c>
      <c r="O334" s="23">
        <v>82</v>
      </c>
      <c r="P334" s="23">
        <v>87</v>
      </c>
      <c r="Q334" s="23">
        <v>87</v>
      </c>
      <c r="R334" s="23">
        <v>88</v>
      </c>
      <c r="S334" s="23">
        <v>80</v>
      </c>
      <c r="T334" s="23">
        <v>88</v>
      </c>
      <c r="U334" s="28">
        <f t="shared" si="96"/>
        <v>904</v>
      </c>
      <c r="V334" s="2" t="s">
        <v>113</v>
      </c>
    </row>
    <row r="335" spans="2:22" ht="13.5" customHeight="1">
      <c r="B335" s="125"/>
      <c r="C335" s="93"/>
      <c r="D335" s="58" t="s">
        <v>153</v>
      </c>
      <c r="E335" s="97">
        <f>ROUNDDOWN(E333*12,2)</f>
        <v>0</v>
      </c>
      <c r="F335" s="98"/>
      <c r="G335" s="99"/>
      <c r="H335" s="37" t="s">
        <v>118</v>
      </c>
      <c r="I335" s="32">
        <f t="shared" ref="I335:T335" si="109">ROUNDDOWN(I333*I334,2)</f>
        <v>0</v>
      </c>
      <c r="J335" s="32">
        <f t="shared" si="109"/>
        <v>0</v>
      </c>
      <c r="K335" s="32">
        <f t="shared" si="109"/>
        <v>0</v>
      </c>
      <c r="L335" s="32">
        <f t="shared" si="109"/>
        <v>0</v>
      </c>
      <c r="M335" s="32">
        <f t="shared" si="109"/>
        <v>0</v>
      </c>
      <c r="N335" s="32">
        <f t="shared" si="109"/>
        <v>0</v>
      </c>
      <c r="O335" s="32">
        <f t="shared" si="109"/>
        <v>0</v>
      </c>
      <c r="P335" s="32">
        <f t="shared" si="109"/>
        <v>0</v>
      </c>
      <c r="Q335" s="32">
        <f t="shared" si="109"/>
        <v>0</v>
      </c>
      <c r="R335" s="32">
        <f t="shared" si="109"/>
        <v>0</v>
      </c>
      <c r="S335" s="32">
        <f t="shared" si="109"/>
        <v>0</v>
      </c>
      <c r="T335" s="32">
        <f t="shared" si="109"/>
        <v>0</v>
      </c>
      <c r="U335" s="33">
        <f t="shared" si="96"/>
        <v>0</v>
      </c>
      <c r="V335" s="21">
        <f>ROUNDDOWN(E335+U335,0)</f>
        <v>0</v>
      </c>
    </row>
    <row r="336" spans="2:22" s="2" customFormat="1" ht="13.5" customHeight="1">
      <c r="B336" s="125"/>
      <c r="C336" s="91" t="s">
        <v>136</v>
      </c>
      <c r="D336" s="55" t="s">
        <v>114</v>
      </c>
      <c r="E336" s="94"/>
      <c r="F336" s="95"/>
      <c r="G336" s="96"/>
      <c r="H336" s="35" t="s">
        <v>116</v>
      </c>
      <c r="I336" s="74"/>
      <c r="J336" s="74"/>
      <c r="K336" s="74"/>
      <c r="L336" s="74"/>
      <c r="M336" s="74"/>
      <c r="N336" s="74"/>
      <c r="O336" s="74"/>
      <c r="P336" s="74"/>
      <c r="Q336" s="74"/>
      <c r="R336" s="74"/>
      <c r="S336" s="74"/>
      <c r="T336" s="74"/>
      <c r="U336" s="29"/>
    </row>
    <row r="337" spans="2:22" ht="13.5" customHeight="1">
      <c r="B337" s="125"/>
      <c r="C337" s="92"/>
      <c r="D337" s="56" t="s">
        <v>115</v>
      </c>
      <c r="E337" s="57">
        <v>5</v>
      </c>
      <c r="F337" s="53" t="s">
        <v>151</v>
      </c>
      <c r="G337" s="54">
        <v>0.95</v>
      </c>
      <c r="H337" s="36" t="s">
        <v>117</v>
      </c>
      <c r="I337" s="22">
        <v>0</v>
      </c>
      <c r="J337" s="22">
        <v>0</v>
      </c>
      <c r="K337" s="23">
        <v>0</v>
      </c>
      <c r="L337" s="23">
        <v>0</v>
      </c>
      <c r="M337" s="24">
        <v>0</v>
      </c>
      <c r="N337" s="23">
        <v>0</v>
      </c>
      <c r="O337" s="23">
        <v>0</v>
      </c>
      <c r="P337" s="23">
        <v>0</v>
      </c>
      <c r="Q337" s="23">
        <v>1388</v>
      </c>
      <c r="R337" s="23">
        <v>1392</v>
      </c>
      <c r="S337" s="23">
        <v>1</v>
      </c>
      <c r="T337" s="23">
        <v>0</v>
      </c>
      <c r="U337" s="28">
        <f t="shared" si="96"/>
        <v>2781</v>
      </c>
      <c r="V337" s="2" t="s">
        <v>113</v>
      </c>
    </row>
    <row r="338" spans="2:22" ht="13.5" customHeight="1">
      <c r="B338" s="127"/>
      <c r="C338" s="93"/>
      <c r="D338" s="58" t="s">
        <v>152</v>
      </c>
      <c r="E338" s="97">
        <f>ROUNDDOWN(E336*E337*G337*12,2)</f>
        <v>0</v>
      </c>
      <c r="F338" s="98"/>
      <c r="G338" s="99"/>
      <c r="H338" s="37" t="s">
        <v>118</v>
      </c>
      <c r="I338" s="32">
        <f t="shared" ref="I338:T338" si="110">ROUNDDOWN(I336*I337,2)</f>
        <v>0</v>
      </c>
      <c r="J338" s="32">
        <f t="shared" si="110"/>
        <v>0</v>
      </c>
      <c r="K338" s="32">
        <f t="shared" si="110"/>
        <v>0</v>
      </c>
      <c r="L338" s="32">
        <f t="shared" si="110"/>
        <v>0</v>
      </c>
      <c r="M338" s="32">
        <f t="shared" si="110"/>
        <v>0</v>
      </c>
      <c r="N338" s="32">
        <f t="shared" si="110"/>
        <v>0</v>
      </c>
      <c r="O338" s="32">
        <f t="shared" si="110"/>
        <v>0</v>
      </c>
      <c r="P338" s="32">
        <f t="shared" si="110"/>
        <v>0</v>
      </c>
      <c r="Q338" s="32">
        <f t="shared" si="110"/>
        <v>0</v>
      </c>
      <c r="R338" s="32">
        <f t="shared" si="110"/>
        <v>0</v>
      </c>
      <c r="S338" s="32">
        <f t="shared" si="110"/>
        <v>0</v>
      </c>
      <c r="T338" s="32">
        <f t="shared" si="110"/>
        <v>0</v>
      </c>
      <c r="U338" s="33">
        <f t="shared" si="96"/>
        <v>0</v>
      </c>
      <c r="V338" s="21">
        <f>ROUNDDOWN(E338+U338,0)</f>
        <v>0</v>
      </c>
    </row>
    <row r="339" spans="2:22" s="2" customFormat="1" ht="13.5" customHeight="1">
      <c r="B339" s="125" t="s">
        <v>70</v>
      </c>
      <c r="C339" s="91" t="s">
        <v>147</v>
      </c>
      <c r="D339" s="55" t="s">
        <v>114</v>
      </c>
      <c r="E339" s="94"/>
      <c r="F339" s="95"/>
      <c r="G339" s="96"/>
      <c r="H339" s="35" t="s">
        <v>116</v>
      </c>
      <c r="I339" s="74"/>
      <c r="J339" s="74"/>
      <c r="K339" s="74"/>
      <c r="L339" s="74"/>
      <c r="M339" s="74"/>
      <c r="N339" s="74"/>
      <c r="O339" s="74"/>
      <c r="P339" s="74"/>
      <c r="Q339" s="74"/>
      <c r="R339" s="74"/>
      <c r="S339" s="74"/>
      <c r="T339" s="74"/>
      <c r="U339" s="29"/>
    </row>
    <row r="340" spans="2:22" ht="13.5" customHeight="1">
      <c r="B340" s="125"/>
      <c r="C340" s="92"/>
      <c r="D340" s="56" t="s">
        <v>115</v>
      </c>
      <c r="E340" s="57">
        <v>22</v>
      </c>
      <c r="F340" s="53" t="s">
        <v>151</v>
      </c>
      <c r="G340" s="54">
        <v>0.85</v>
      </c>
      <c r="H340" s="36" t="s">
        <v>117</v>
      </c>
      <c r="I340" s="22">
        <v>3937</v>
      </c>
      <c r="J340" s="22">
        <v>4176</v>
      </c>
      <c r="K340" s="23">
        <v>4771</v>
      </c>
      <c r="L340" s="23">
        <v>4055</v>
      </c>
      <c r="M340" s="24">
        <v>5690</v>
      </c>
      <c r="N340" s="23">
        <v>4346</v>
      </c>
      <c r="O340" s="23">
        <v>3289</v>
      </c>
      <c r="P340" s="23">
        <v>3472</v>
      </c>
      <c r="Q340" s="23">
        <v>3874</v>
      </c>
      <c r="R340" s="23">
        <v>4983</v>
      </c>
      <c r="S340" s="23">
        <v>3001</v>
      </c>
      <c r="T340" s="23">
        <v>3502</v>
      </c>
      <c r="U340" s="28">
        <f t="shared" si="96"/>
        <v>49096</v>
      </c>
      <c r="V340" s="2" t="s">
        <v>113</v>
      </c>
    </row>
    <row r="341" spans="2:22" ht="13.5" customHeight="1">
      <c r="B341" s="125"/>
      <c r="C341" s="93"/>
      <c r="D341" s="58" t="s">
        <v>152</v>
      </c>
      <c r="E341" s="97">
        <f>ROUNDDOWN(E339*E340*G340*12,2)</f>
        <v>0</v>
      </c>
      <c r="F341" s="98"/>
      <c r="G341" s="99"/>
      <c r="H341" s="37" t="s">
        <v>118</v>
      </c>
      <c r="I341" s="32">
        <f t="shared" ref="I341:T341" si="111">ROUNDDOWN(I339*I340,2)</f>
        <v>0</v>
      </c>
      <c r="J341" s="32">
        <f t="shared" si="111"/>
        <v>0</v>
      </c>
      <c r="K341" s="32">
        <f t="shared" si="111"/>
        <v>0</v>
      </c>
      <c r="L341" s="32">
        <f t="shared" si="111"/>
        <v>0</v>
      </c>
      <c r="M341" s="32">
        <f t="shared" si="111"/>
        <v>0</v>
      </c>
      <c r="N341" s="32">
        <f t="shared" si="111"/>
        <v>0</v>
      </c>
      <c r="O341" s="32">
        <f t="shared" si="111"/>
        <v>0</v>
      </c>
      <c r="P341" s="32">
        <f t="shared" si="111"/>
        <v>0</v>
      </c>
      <c r="Q341" s="32">
        <f t="shared" si="111"/>
        <v>0</v>
      </c>
      <c r="R341" s="32">
        <f t="shared" si="111"/>
        <v>0</v>
      </c>
      <c r="S341" s="32">
        <f t="shared" si="111"/>
        <v>0</v>
      </c>
      <c r="T341" s="32">
        <f t="shared" si="111"/>
        <v>0</v>
      </c>
      <c r="U341" s="33">
        <f t="shared" si="96"/>
        <v>0</v>
      </c>
      <c r="V341" s="21">
        <f>ROUNDDOWN(E341+U341,0)</f>
        <v>0</v>
      </c>
    </row>
    <row r="342" spans="2:22" s="2" customFormat="1" ht="13.5" customHeight="1">
      <c r="B342" s="126" t="s">
        <v>22</v>
      </c>
      <c r="C342" s="91" t="s">
        <v>147</v>
      </c>
      <c r="D342" s="55" t="s">
        <v>114</v>
      </c>
      <c r="E342" s="94"/>
      <c r="F342" s="95"/>
      <c r="G342" s="96"/>
      <c r="H342" s="35" t="s">
        <v>116</v>
      </c>
      <c r="I342" s="74"/>
      <c r="J342" s="74"/>
      <c r="K342" s="74"/>
      <c r="L342" s="74"/>
      <c r="M342" s="74"/>
      <c r="N342" s="74"/>
      <c r="O342" s="74"/>
      <c r="P342" s="74"/>
      <c r="Q342" s="74"/>
      <c r="R342" s="74"/>
      <c r="S342" s="74"/>
      <c r="T342" s="74"/>
      <c r="U342" s="29"/>
    </row>
    <row r="343" spans="2:22" ht="13.5" customHeight="1">
      <c r="B343" s="125"/>
      <c r="C343" s="92"/>
      <c r="D343" s="56" t="s">
        <v>115</v>
      </c>
      <c r="E343" s="57">
        <v>71</v>
      </c>
      <c r="F343" s="53" t="s">
        <v>151</v>
      </c>
      <c r="G343" s="54">
        <v>0.85</v>
      </c>
      <c r="H343" s="36" t="s">
        <v>117</v>
      </c>
      <c r="I343" s="22">
        <v>8774</v>
      </c>
      <c r="J343" s="22">
        <v>8353</v>
      </c>
      <c r="K343" s="23">
        <v>10125</v>
      </c>
      <c r="L343" s="23">
        <v>7302</v>
      </c>
      <c r="M343" s="24">
        <v>10347</v>
      </c>
      <c r="N343" s="23">
        <v>8468</v>
      </c>
      <c r="O343" s="23">
        <v>7207</v>
      </c>
      <c r="P343" s="23">
        <v>6650</v>
      </c>
      <c r="Q343" s="23">
        <v>7404</v>
      </c>
      <c r="R343" s="23">
        <v>8790</v>
      </c>
      <c r="S343" s="23">
        <v>7113</v>
      </c>
      <c r="T343" s="23">
        <v>8950</v>
      </c>
      <c r="U343" s="28">
        <f t="shared" si="96"/>
        <v>99483</v>
      </c>
      <c r="V343" s="2" t="s">
        <v>113</v>
      </c>
    </row>
    <row r="344" spans="2:22" ht="13.5" customHeight="1">
      <c r="B344" s="127"/>
      <c r="C344" s="93"/>
      <c r="D344" s="58" t="s">
        <v>152</v>
      </c>
      <c r="E344" s="97">
        <f>ROUNDDOWN(E342*E343*G343*12,2)</f>
        <v>0</v>
      </c>
      <c r="F344" s="98"/>
      <c r="G344" s="99"/>
      <c r="H344" s="37" t="s">
        <v>118</v>
      </c>
      <c r="I344" s="32">
        <f t="shared" ref="I344:T344" si="112">ROUNDDOWN(I342*I343,2)</f>
        <v>0</v>
      </c>
      <c r="J344" s="32">
        <f t="shared" si="112"/>
        <v>0</v>
      </c>
      <c r="K344" s="32">
        <f t="shared" si="112"/>
        <v>0</v>
      </c>
      <c r="L344" s="32">
        <f t="shared" si="112"/>
        <v>0</v>
      </c>
      <c r="M344" s="32">
        <f t="shared" si="112"/>
        <v>0</v>
      </c>
      <c r="N344" s="32">
        <f t="shared" si="112"/>
        <v>0</v>
      </c>
      <c r="O344" s="32">
        <f t="shared" si="112"/>
        <v>0</v>
      </c>
      <c r="P344" s="32">
        <f t="shared" si="112"/>
        <v>0</v>
      </c>
      <c r="Q344" s="32">
        <f t="shared" si="112"/>
        <v>0</v>
      </c>
      <c r="R344" s="32">
        <f t="shared" si="112"/>
        <v>0</v>
      </c>
      <c r="S344" s="32">
        <f t="shared" si="112"/>
        <v>0</v>
      </c>
      <c r="T344" s="32">
        <f t="shared" si="112"/>
        <v>0</v>
      </c>
      <c r="U344" s="33">
        <f t="shared" si="96"/>
        <v>0</v>
      </c>
      <c r="V344" s="21">
        <f>ROUNDDOWN(E344+U344,0)</f>
        <v>0</v>
      </c>
    </row>
    <row r="345" spans="2:22" s="2" customFormat="1" ht="13.5" customHeight="1">
      <c r="B345" s="125" t="s">
        <v>71</v>
      </c>
      <c r="C345" s="91" t="s">
        <v>147</v>
      </c>
      <c r="D345" s="55" t="s">
        <v>114</v>
      </c>
      <c r="E345" s="94"/>
      <c r="F345" s="95"/>
      <c r="G345" s="96"/>
      <c r="H345" s="35" t="s">
        <v>116</v>
      </c>
      <c r="I345" s="74"/>
      <c r="J345" s="74"/>
      <c r="K345" s="74"/>
      <c r="L345" s="74"/>
      <c r="M345" s="74"/>
      <c r="N345" s="74"/>
      <c r="O345" s="74"/>
      <c r="P345" s="74"/>
      <c r="Q345" s="74"/>
      <c r="R345" s="74"/>
      <c r="S345" s="74"/>
      <c r="T345" s="74"/>
      <c r="U345" s="29"/>
    </row>
    <row r="346" spans="2:22" ht="13.5" customHeight="1">
      <c r="B346" s="125"/>
      <c r="C346" s="92"/>
      <c r="D346" s="56" t="s">
        <v>115</v>
      </c>
      <c r="E346" s="57">
        <v>47</v>
      </c>
      <c r="F346" s="53" t="s">
        <v>151</v>
      </c>
      <c r="G346" s="54">
        <v>0.85</v>
      </c>
      <c r="H346" s="36" t="s">
        <v>117</v>
      </c>
      <c r="I346" s="22">
        <v>5107</v>
      </c>
      <c r="J346" s="22">
        <v>5316</v>
      </c>
      <c r="K346" s="23">
        <v>11623</v>
      </c>
      <c r="L346" s="23">
        <v>12825</v>
      </c>
      <c r="M346" s="24">
        <v>14858</v>
      </c>
      <c r="N346" s="23">
        <v>12933</v>
      </c>
      <c r="O346" s="23">
        <v>8963</v>
      </c>
      <c r="P346" s="23">
        <v>4997</v>
      </c>
      <c r="Q346" s="23">
        <v>5933</v>
      </c>
      <c r="R346" s="23">
        <v>7971</v>
      </c>
      <c r="S346" s="23">
        <v>7073</v>
      </c>
      <c r="T346" s="23">
        <v>6669</v>
      </c>
      <c r="U346" s="28">
        <f t="shared" si="96"/>
        <v>104268</v>
      </c>
      <c r="V346" s="2" t="s">
        <v>113</v>
      </c>
    </row>
    <row r="347" spans="2:22" ht="13.5" customHeight="1">
      <c r="B347" s="125"/>
      <c r="C347" s="93"/>
      <c r="D347" s="58" t="s">
        <v>152</v>
      </c>
      <c r="E347" s="97">
        <f>ROUNDDOWN(E345*E346*G346*12,2)</f>
        <v>0</v>
      </c>
      <c r="F347" s="98"/>
      <c r="G347" s="99"/>
      <c r="H347" s="37" t="s">
        <v>118</v>
      </c>
      <c r="I347" s="32">
        <f t="shared" ref="I347:T347" si="113">ROUNDDOWN(I345*I346,2)</f>
        <v>0</v>
      </c>
      <c r="J347" s="32">
        <f t="shared" si="113"/>
        <v>0</v>
      </c>
      <c r="K347" s="32">
        <f t="shared" si="113"/>
        <v>0</v>
      </c>
      <c r="L347" s="32">
        <f t="shared" si="113"/>
        <v>0</v>
      </c>
      <c r="M347" s="32">
        <f t="shared" si="113"/>
        <v>0</v>
      </c>
      <c r="N347" s="32">
        <f t="shared" si="113"/>
        <v>0</v>
      </c>
      <c r="O347" s="32">
        <f t="shared" si="113"/>
        <v>0</v>
      </c>
      <c r="P347" s="32">
        <f t="shared" si="113"/>
        <v>0</v>
      </c>
      <c r="Q347" s="32">
        <f t="shared" si="113"/>
        <v>0</v>
      </c>
      <c r="R347" s="32">
        <f t="shared" si="113"/>
        <v>0</v>
      </c>
      <c r="S347" s="32">
        <f t="shared" si="113"/>
        <v>0</v>
      </c>
      <c r="T347" s="32">
        <f t="shared" si="113"/>
        <v>0</v>
      </c>
      <c r="U347" s="33">
        <f t="shared" si="96"/>
        <v>0</v>
      </c>
      <c r="V347" s="21">
        <f>ROUNDDOWN(E347+U347,0)</f>
        <v>0</v>
      </c>
    </row>
    <row r="348" spans="2:22" s="2" customFormat="1" ht="13.5" customHeight="1">
      <c r="B348" s="126" t="s">
        <v>72</v>
      </c>
      <c r="C348" s="91" t="s">
        <v>147</v>
      </c>
      <c r="D348" s="55" t="s">
        <v>114</v>
      </c>
      <c r="E348" s="94"/>
      <c r="F348" s="95"/>
      <c r="G348" s="96"/>
      <c r="H348" s="35" t="s">
        <v>116</v>
      </c>
      <c r="I348" s="74"/>
      <c r="J348" s="74"/>
      <c r="K348" s="74"/>
      <c r="L348" s="74"/>
      <c r="M348" s="74"/>
      <c r="N348" s="74"/>
      <c r="O348" s="74"/>
      <c r="P348" s="74"/>
      <c r="Q348" s="74"/>
      <c r="R348" s="74"/>
      <c r="S348" s="74"/>
      <c r="T348" s="74"/>
      <c r="U348" s="29"/>
    </row>
    <row r="349" spans="2:22" ht="13.5" customHeight="1">
      <c r="B349" s="125"/>
      <c r="C349" s="92"/>
      <c r="D349" s="56" t="s">
        <v>115</v>
      </c>
      <c r="E349" s="57">
        <v>74</v>
      </c>
      <c r="F349" s="53" t="s">
        <v>151</v>
      </c>
      <c r="G349" s="54">
        <v>0.85</v>
      </c>
      <c r="H349" s="36" t="s">
        <v>117</v>
      </c>
      <c r="I349" s="22">
        <v>7924</v>
      </c>
      <c r="J349" s="22">
        <v>7882</v>
      </c>
      <c r="K349" s="23">
        <v>7401</v>
      </c>
      <c r="L349" s="23">
        <v>5971</v>
      </c>
      <c r="M349" s="24">
        <v>7774</v>
      </c>
      <c r="N349" s="23">
        <v>6859</v>
      </c>
      <c r="O349" s="23">
        <v>6367</v>
      </c>
      <c r="P349" s="23">
        <v>8231</v>
      </c>
      <c r="Q349" s="23">
        <v>9509</v>
      </c>
      <c r="R349" s="23">
        <v>9729</v>
      </c>
      <c r="S349" s="23">
        <v>6457</v>
      </c>
      <c r="T349" s="23">
        <v>9158</v>
      </c>
      <c r="U349" s="28">
        <f t="shared" si="96"/>
        <v>93262</v>
      </c>
      <c r="V349" s="2" t="s">
        <v>113</v>
      </c>
    </row>
    <row r="350" spans="2:22" ht="13.5" customHeight="1">
      <c r="B350" s="127"/>
      <c r="C350" s="93"/>
      <c r="D350" s="58" t="s">
        <v>152</v>
      </c>
      <c r="E350" s="97">
        <f>ROUNDDOWN(E348*E349*G349*12,2)</f>
        <v>0</v>
      </c>
      <c r="F350" s="98"/>
      <c r="G350" s="99"/>
      <c r="H350" s="37" t="s">
        <v>118</v>
      </c>
      <c r="I350" s="32">
        <f t="shared" ref="I350:T350" si="114">ROUNDDOWN(I348*I349,2)</f>
        <v>0</v>
      </c>
      <c r="J350" s="32">
        <f t="shared" si="114"/>
        <v>0</v>
      </c>
      <c r="K350" s="32">
        <f t="shared" si="114"/>
        <v>0</v>
      </c>
      <c r="L350" s="32">
        <f t="shared" si="114"/>
        <v>0</v>
      </c>
      <c r="M350" s="32">
        <f t="shared" si="114"/>
        <v>0</v>
      </c>
      <c r="N350" s="32">
        <f t="shared" si="114"/>
        <v>0</v>
      </c>
      <c r="O350" s="32">
        <f t="shared" si="114"/>
        <v>0</v>
      </c>
      <c r="P350" s="32">
        <f t="shared" si="114"/>
        <v>0</v>
      </c>
      <c r="Q350" s="32">
        <f t="shared" si="114"/>
        <v>0</v>
      </c>
      <c r="R350" s="32">
        <f t="shared" si="114"/>
        <v>0</v>
      </c>
      <c r="S350" s="32">
        <f t="shared" si="114"/>
        <v>0</v>
      </c>
      <c r="T350" s="32">
        <f t="shared" si="114"/>
        <v>0</v>
      </c>
      <c r="U350" s="33">
        <f t="shared" si="96"/>
        <v>0</v>
      </c>
      <c r="V350" s="21">
        <f>ROUNDDOWN(E350+U350,0)</f>
        <v>0</v>
      </c>
    </row>
    <row r="351" spans="2:22" s="2" customFormat="1" ht="13.5" customHeight="1">
      <c r="B351" s="125" t="s">
        <v>73</v>
      </c>
      <c r="C351" s="91" t="s">
        <v>147</v>
      </c>
      <c r="D351" s="55" t="s">
        <v>114</v>
      </c>
      <c r="E351" s="94"/>
      <c r="F351" s="95"/>
      <c r="G351" s="96"/>
      <c r="H351" s="35" t="s">
        <v>116</v>
      </c>
      <c r="I351" s="74"/>
      <c r="J351" s="74"/>
      <c r="K351" s="74"/>
      <c r="L351" s="74"/>
      <c r="M351" s="74"/>
      <c r="N351" s="74"/>
      <c r="O351" s="74"/>
      <c r="P351" s="74"/>
      <c r="Q351" s="74"/>
      <c r="R351" s="74"/>
      <c r="S351" s="74"/>
      <c r="T351" s="74"/>
      <c r="U351" s="29"/>
    </row>
    <row r="352" spans="2:22" ht="13.5" customHeight="1">
      <c r="B352" s="125"/>
      <c r="C352" s="92"/>
      <c r="D352" s="56" t="s">
        <v>115</v>
      </c>
      <c r="E352" s="57">
        <v>55</v>
      </c>
      <c r="F352" s="53" t="s">
        <v>151</v>
      </c>
      <c r="G352" s="54">
        <v>0.85</v>
      </c>
      <c r="H352" s="36" t="s">
        <v>117</v>
      </c>
      <c r="I352" s="22">
        <v>5009</v>
      </c>
      <c r="J352" s="22">
        <v>5000</v>
      </c>
      <c r="K352" s="23">
        <v>4976</v>
      </c>
      <c r="L352" s="23">
        <v>4115</v>
      </c>
      <c r="M352" s="24">
        <v>5045</v>
      </c>
      <c r="N352" s="23">
        <v>5060</v>
      </c>
      <c r="O352" s="23">
        <v>4621</v>
      </c>
      <c r="P352" s="23">
        <v>5217</v>
      </c>
      <c r="Q352" s="23">
        <v>5262</v>
      </c>
      <c r="R352" s="23">
        <v>8019</v>
      </c>
      <c r="S352" s="23">
        <v>7133</v>
      </c>
      <c r="T352" s="23">
        <v>7900</v>
      </c>
      <c r="U352" s="28">
        <f t="shared" si="96"/>
        <v>67357</v>
      </c>
      <c r="V352" s="2" t="s">
        <v>113</v>
      </c>
    </row>
    <row r="353" spans="2:22" ht="13.5" customHeight="1">
      <c r="B353" s="125"/>
      <c r="C353" s="93"/>
      <c r="D353" s="58" t="s">
        <v>152</v>
      </c>
      <c r="E353" s="97">
        <f>ROUNDDOWN(E351*E352*G352*12,2)</f>
        <v>0</v>
      </c>
      <c r="F353" s="98"/>
      <c r="G353" s="99"/>
      <c r="H353" s="37" t="s">
        <v>118</v>
      </c>
      <c r="I353" s="32">
        <f t="shared" ref="I353:T353" si="115">ROUNDDOWN(I351*I352,2)</f>
        <v>0</v>
      </c>
      <c r="J353" s="32">
        <f t="shared" si="115"/>
        <v>0</v>
      </c>
      <c r="K353" s="32">
        <f t="shared" si="115"/>
        <v>0</v>
      </c>
      <c r="L353" s="32">
        <f t="shared" si="115"/>
        <v>0</v>
      </c>
      <c r="M353" s="32">
        <f t="shared" si="115"/>
        <v>0</v>
      </c>
      <c r="N353" s="32">
        <f t="shared" si="115"/>
        <v>0</v>
      </c>
      <c r="O353" s="32">
        <f t="shared" si="115"/>
        <v>0</v>
      </c>
      <c r="P353" s="32">
        <f t="shared" si="115"/>
        <v>0</v>
      </c>
      <c r="Q353" s="32">
        <f t="shared" si="115"/>
        <v>0</v>
      </c>
      <c r="R353" s="32">
        <f t="shared" si="115"/>
        <v>0</v>
      </c>
      <c r="S353" s="32">
        <f t="shared" si="115"/>
        <v>0</v>
      </c>
      <c r="T353" s="32">
        <f t="shared" si="115"/>
        <v>0</v>
      </c>
      <c r="U353" s="33">
        <f t="shared" si="96"/>
        <v>0</v>
      </c>
      <c r="V353" s="21">
        <f>ROUNDDOWN(E353+U353,0)</f>
        <v>0</v>
      </c>
    </row>
    <row r="354" spans="2:22" s="2" customFormat="1" ht="13.5" customHeight="1">
      <c r="B354" s="126" t="s">
        <v>74</v>
      </c>
      <c r="C354" s="91" t="s">
        <v>147</v>
      </c>
      <c r="D354" s="55" t="s">
        <v>114</v>
      </c>
      <c r="E354" s="94"/>
      <c r="F354" s="95"/>
      <c r="G354" s="96"/>
      <c r="H354" s="35" t="s">
        <v>116</v>
      </c>
      <c r="I354" s="74"/>
      <c r="J354" s="74"/>
      <c r="K354" s="74"/>
      <c r="L354" s="74"/>
      <c r="M354" s="74"/>
      <c r="N354" s="74"/>
      <c r="O354" s="74"/>
      <c r="P354" s="74"/>
      <c r="Q354" s="74"/>
      <c r="R354" s="74"/>
      <c r="S354" s="74"/>
      <c r="T354" s="74"/>
      <c r="U354" s="29"/>
    </row>
    <row r="355" spans="2:22" ht="13.5" customHeight="1">
      <c r="B355" s="125"/>
      <c r="C355" s="92"/>
      <c r="D355" s="56" t="s">
        <v>115</v>
      </c>
      <c r="E355" s="57">
        <v>37</v>
      </c>
      <c r="F355" s="53" t="s">
        <v>151</v>
      </c>
      <c r="G355" s="54">
        <v>0.85</v>
      </c>
      <c r="H355" s="36" t="s">
        <v>117</v>
      </c>
      <c r="I355" s="22">
        <v>4860</v>
      </c>
      <c r="J355" s="22">
        <v>5596</v>
      </c>
      <c r="K355" s="23">
        <v>5665</v>
      </c>
      <c r="L355" s="23">
        <v>5192</v>
      </c>
      <c r="M355" s="24">
        <v>8952</v>
      </c>
      <c r="N355" s="23">
        <v>7806</v>
      </c>
      <c r="O355" s="23">
        <v>5352</v>
      </c>
      <c r="P355" s="23">
        <v>4448</v>
      </c>
      <c r="Q355" s="23">
        <v>4630</v>
      </c>
      <c r="R355" s="23">
        <v>4651</v>
      </c>
      <c r="S355" s="23">
        <v>3364</v>
      </c>
      <c r="T355" s="23">
        <v>4640</v>
      </c>
      <c r="U355" s="28">
        <f t="shared" si="96"/>
        <v>65156</v>
      </c>
      <c r="V355" s="2" t="s">
        <v>113</v>
      </c>
    </row>
    <row r="356" spans="2:22" ht="13.5" customHeight="1">
      <c r="B356" s="127"/>
      <c r="C356" s="93"/>
      <c r="D356" s="58" t="s">
        <v>152</v>
      </c>
      <c r="E356" s="97">
        <f>ROUNDDOWN(E354*E355*G355*12,2)</f>
        <v>0</v>
      </c>
      <c r="F356" s="98"/>
      <c r="G356" s="99"/>
      <c r="H356" s="37" t="s">
        <v>118</v>
      </c>
      <c r="I356" s="32">
        <f t="shared" ref="I356:T356" si="116">ROUNDDOWN(I354*I355,2)</f>
        <v>0</v>
      </c>
      <c r="J356" s="32">
        <f t="shared" si="116"/>
        <v>0</v>
      </c>
      <c r="K356" s="32">
        <f t="shared" si="116"/>
        <v>0</v>
      </c>
      <c r="L356" s="32">
        <f t="shared" si="116"/>
        <v>0</v>
      </c>
      <c r="M356" s="32">
        <f t="shared" si="116"/>
        <v>0</v>
      </c>
      <c r="N356" s="32">
        <f t="shared" si="116"/>
        <v>0</v>
      </c>
      <c r="O356" s="32">
        <f t="shared" si="116"/>
        <v>0</v>
      </c>
      <c r="P356" s="32">
        <f t="shared" si="116"/>
        <v>0</v>
      </c>
      <c r="Q356" s="32">
        <f t="shared" si="116"/>
        <v>0</v>
      </c>
      <c r="R356" s="32">
        <f t="shared" si="116"/>
        <v>0</v>
      </c>
      <c r="S356" s="32">
        <f t="shared" si="116"/>
        <v>0</v>
      </c>
      <c r="T356" s="32">
        <f t="shared" si="116"/>
        <v>0</v>
      </c>
      <c r="U356" s="33">
        <f t="shared" si="96"/>
        <v>0</v>
      </c>
      <c r="V356" s="21">
        <f>ROUNDDOWN(E356+U356,0)</f>
        <v>0</v>
      </c>
    </row>
    <row r="357" spans="2:22" s="2" customFormat="1" ht="13.5" customHeight="1">
      <c r="B357" s="92" t="s">
        <v>75</v>
      </c>
      <c r="C357" s="91" t="s">
        <v>147</v>
      </c>
      <c r="D357" s="55" t="s">
        <v>114</v>
      </c>
      <c r="E357" s="94"/>
      <c r="F357" s="95"/>
      <c r="G357" s="96"/>
      <c r="H357" s="35" t="s">
        <v>116</v>
      </c>
      <c r="I357" s="74"/>
      <c r="J357" s="74"/>
      <c r="K357" s="74"/>
      <c r="L357" s="74"/>
      <c r="M357" s="74"/>
      <c r="N357" s="74"/>
      <c r="O357" s="74"/>
      <c r="P357" s="74"/>
      <c r="Q357" s="74"/>
      <c r="R357" s="74"/>
      <c r="S357" s="74"/>
      <c r="T357" s="74"/>
      <c r="U357" s="29"/>
    </row>
    <row r="358" spans="2:22" ht="13.5" customHeight="1">
      <c r="B358" s="92"/>
      <c r="C358" s="92"/>
      <c r="D358" s="56" t="s">
        <v>115</v>
      </c>
      <c r="E358" s="57">
        <v>51</v>
      </c>
      <c r="F358" s="53" t="s">
        <v>151</v>
      </c>
      <c r="G358" s="54">
        <v>0.85</v>
      </c>
      <c r="H358" s="36" t="s">
        <v>117</v>
      </c>
      <c r="I358" s="22">
        <v>8096</v>
      </c>
      <c r="J358" s="22">
        <v>8978</v>
      </c>
      <c r="K358" s="23">
        <v>9784</v>
      </c>
      <c r="L358" s="23">
        <v>7714</v>
      </c>
      <c r="M358" s="24">
        <v>10684</v>
      </c>
      <c r="N358" s="23">
        <v>8979</v>
      </c>
      <c r="O358" s="23">
        <v>7438</v>
      </c>
      <c r="P358" s="23">
        <v>7733</v>
      </c>
      <c r="Q358" s="23">
        <v>9404</v>
      </c>
      <c r="R358" s="23">
        <v>9295</v>
      </c>
      <c r="S358" s="23">
        <v>5751</v>
      </c>
      <c r="T358" s="23">
        <v>8291</v>
      </c>
      <c r="U358" s="28">
        <f t="shared" si="96"/>
        <v>102147</v>
      </c>
      <c r="V358" s="2" t="s">
        <v>113</v>
      </c>
    </row>
    <row r="359" spans="2:22" ht="13.5" customHeight="1">
      <c r="B359" s="92"/>
      <c r="C359" s="93"/>
      <c r="D359" s="58" t="s">
        <v>152</v>
      </c>
      <c r="E359" s="97">
        <f>ROUNDDOWN(E357*E358*G358*12,2)</f>
        <v>0</v>
      </c>
      <c r="F359" s="98"/>
      <c r="G359" s="99"/>
      <c r="H359" s="37" t="s">
        <v>118</v>
      </c>
      <c r="I359" s="32">
        <f t="shared" ref="I359:T359" si="117">ROUNDDOWN(I357*I358,2)</f>
        <v>0</v>
      </c>
      <c r="J359" s="32">
        <f t="shared" si="117"/>
        <v>0</v>
      </c>
      <c r="K359" s="32">
        <f t="shared" si="117"/>
        <v>0</v>
      </c>
      <c r="L359" s="32">
        <f t="shared" si="117"/>
        <v>0</v>
      </c>
      <c r="M359" s="32">
        <f t="shared" si="117"/>
        <v>0</v>
      </c>
      <c r="N359" s="32">
        <f t="shared" si="117"/>
        <v>0</v>
      </c>
      <c r="O359" s="32">
        <f t="shared" si="117"/>
        <v>0</v>
      </c>
      <c r="P359" s="32">
        <f t="shared" si="117"/>
        <v>0</v>
      </c>
      <c r="Q359" s="32">
        <f t="shared" si="117"/>
        <v>0</v>
      </c>
      <c r="R359" s="32">
        <f t="shared" si="117"/>
        <v>0</v>
      </c>
      <c r="S359" s="32">
        <f t="shared" si="117"/>
        <v>0</v>
      </c>
      <c r="T359" s="32">
        <f t="shared" si="117"/>
        <v>0</v>
      </c>
      <c r="U359" s="33">
        <f t="shared" si="96"/>
        <v>0</v>
      </c>
      <c r="V359" s="21">
        <f>ROUNDDOWN(E359+U359,0)</f>
        <v>0</v>
      </c>
    </row>
    <row r="360" spans="2:22" s="2" customFormat="1" ht="13.5" customHeight="1">
      <c r="B360" s="92"/>
      <c r="C360" s="91" t="s">
        <v>134</v>
      </c>
      <c r="D360" s="55" t="s">
        <v>114</v>
      </c>
      <c r="E360" s="94"/>
      <c r="F360" s="95"/>
      <c r="G360" s="96"/>
      <c r="H360" s="35" t="s">
        <v>116</v>
      </c>
      <c r="I360" s="74"/>
      <c r="J360" s="74"/>
      <c r="K360" s="74"/>
      <c r="L360" s="74"/>
      <c r="M360" s="74"/>
      <c r="N360" s="74"/>
      <c r="O360" s="74"/>
      <c r="P360" s="74"/>
      <c r="Q360" s="74"/>
      <c r="R360" s="74"/>
      <c r="S360" s="74"/>
      <c r="T360" s="74"/>
      <c r="U360" s="29"/>
    </row>
    <row r="361" spans="2:22" ht="13.5" customHeight="1">
      <c r="B361" s="92"/>
      <c r="C361" s="92"/>
      <c r="D361" s="56" t="s">
        <v>115</v>
      </c>
      <c r="E361" s="57">
        <v>3</v>
      </c>
      <c r="F361" s="53" t="s">
        <v>151</v>
      </c>
      <c r="G361" s="54">
        <v>0.95</v>
      </c>
      <c r="H361" s="36" t="s">
        <v>117</v>
      </c>
      <c r="I361" s="22">
        <v>0</v>
      </c>
      <c r="J361" s="22">
        <v>0</v>
      </c>
      <c r="K361" s="23">
        <v>0</v>
      </c>
      <c r="L361" s="23">
        <v>0</v>
      </c>
      <c r="M361" s="24">
        <v>0</v>
      </c>
      <c r="N361" s="23">
        <v>0</v>
      </c>
      <c r="O361" s="23">
        <v>0</v>
      </c>
      <c r="P361" s="23">
        <v>16</v>
      </c>
      <c r="Q361" s="23">
        <v>6</v>
      </c>
      <c r="R361" s="23">
        <v>10</v>
      </c>
      <c r="S361" s="23">
        <v>19</v>
      </c>
      <c r="T361" s="23">
        <v>0</v>
      </c>
      <c r="U361" s="28">
        <f t="shared" ref="U361:U422" si="118">SUM(I361:T361)</f>
        <v>51</v>
      </c>
      <c r="V361" s="2" t="s">
        <v>113</v>
      </c>
    </row>
    <row r="362" spans="2:22" ht="13.5" customHeight="1">
      <c r="B362" s="92"/>
      <c r="C362" s="93"/>
      <c r="D362" s="58" t="s">
        <v>152</v>
      </c>
      <c r="E362" s="97">
        <f>ROUNDDOWN(E360*E361*G361*12,2)</f>
        <v>0</v>
      </c>
      <c r="F362" s="98"/>
      <c r="G362" s="99"/>
      <c r="H362" s="37" t="s">
        <v>118</v>
      </c>
      <c r="I362" s="32">
        <f t="shared" ref="I362:T362" si="119">ROUNDDOWN(I360*I361,2)</f>
        <v>0</v>
      </c>
      <c r="J362" s="32">
        <f t="shared" si="119"/>
        <v>0</v>
      </c>
      <c r="K362" s="32">
        <f t="shared" si="119"/>
        <v>0</v>
      </c>
      <c r="L362" s="32">
        <f t="shared" si="119"/>
        <v>0</v>
      </c>
      <c r="M362" s="32">
        <f t="shared" si="119"/>
        <v>0</v>
      </c>
      <c r="N362" s="32">
        <f t="shared" si="119"/>
        <v>0</v>
      </c>
      <c r="O362" s="32">
        <f t="shared" si="119"/>
        <v>0</v>
      </c>
      <c r="P362" s="32">
        <f t="shared" si="119"/>
        <v>0</v>
      </c>
      <c r="Q362" s="32">
        <f t="shared" si="119"/>
        <v>0</v>
      </c>
      <c r="R362" s="32">
        <f t="shared" si="119"/>
        <v>0</v>
      </c>
      <c r="S362" s="32">
        <f t="shared" si="119"/>
        <v>0</v>
      </c>
      <c r="T362" s="32">
        <f t="shared" si="119"/>
        <v>0</v>
      </c>
      <c r="U362" s="33">
        <f t="shared" si="118"/>
        <v>0</v>
      </c>
      <c r="V362" s="21">
        <f>ROUNDDOWN(E362+U362,0)</f>
        <v>0</v>
      </c>
    </row>
    <row r="363" spans="2:22" s="2" customFormat="1" ht="13.5" customHeight="1">
      <c r="B363" s="126" t="s">
        <v>76</v>
      </c>
      <c r="C363" s="91" t="s">
        <v>138</v>
      </c>
      <c r="D363" s="55" t="s">
        <v>131</v>
      </c>
      <c r="E363" s="94"/>
      <c r="F363" s="95"/>
      <c r="G363" s="96"/>
      <c r="H363" s="35" t="s">
        <v>116</v>
      </c>
      <c r="I363" s="74"/>
      <c r="J363" s="74"/>
      <c r="K363" s="74"/>
      <c r="L363" s="74"/>
      <c r="M363" s="74"/>
      <c r="N363" s="74"/>
      <c r="O363" s="74"/>
      <c r="P363" s="74"/>
      <c r="Q363" s="74"/>
      <c r="R363" s="74"/>
      <c r="S363" s="74"/>
      <c r="T363" s="74"/>
      <c r="U363" s="29"/>
    </row>
    <row r="364" spans="2:22" ht="13.5" customHeight="1">
      <c r="B364" s="125"/>
      <c r="C364" s="92"/>
      <c r="D364" s="56" t="s">
        <v>130</v>
      </c>
      <c r="E364" s="59">
        <v>30</v>
      </c>
      <c r="F364" s="53" t="s">
        <v>151</v>
      </c>
      <c r="G364" s="54" t="s">
        <v>100</v>
      </c>
      <c r="H364" s="36" t="s">
        <v>117</v>
      </c>
      <c r="I364" s="22">
        <v>2649</v>
      </c>
      <c r="J364" s="22">
        <v>3295</v>
      </c>
      <c r="K364" s="23">
        <v>5194</v>
      </c>
      <c r="L364" s="23">
        <v>6188</v>
      </c>
      <c r="M364" s="24">
        <v>5748</v>
      </c>
      <c r="N364" s="23">
        <v>4877</v>
      </c>
      <c r="O364" s="23">
        <v>2950</v>
      </c>
      <c r="P364" s="23">
        <v>2730</v>
      </c>
      <c r="Q364" s="23">
        <v>2461</v>
      </c>
      <c r="R364" s="23">
        <v>2586</v>
      </c>
      <c r="S364" s="23">
        <v>1638</v>
      </c>
      <c r="T364" s="23">
        <v>2408</v>
      </c>
      <c r="U364" s="28">
        <f t="shared" si="118"/>
        <v>42724</v>
      </c>
      <c r="V364" s="2" t="s">
        <v>113</v>
      </c>
    </row>
    <row r="365" spans="2:22" ht="13.5" customHeight="1">
      <c r="B365" s="125"/>
      <c r="C365" s="93"/>
      <c r="D365" s="58" t="s">
        <v>119</v>
      </c>
      <c r="E365" s="97">
        <f>ROUNDDOWN(E363*E364*12,2)</f>
        <v>0</v>
      </c>
      <c r="F365" s="98"/>
      <c r="G365" s="99"/>
      <c r="H365" s="37" t="s">
        <v>118</v>
      </c>
      <c r="I365" s="32">
        <f t="shared" ref="I365:T365" si="120">ROUNDDOWN(I363*I364,2)</f>
        <v>0</v>
      </c>
      <c r="J365" s="32">
        <f t="shared" si="120"/>
        <v>0</v>
      </c>
      <c r="K365" s="32">
        <f t="shared" si="120"/>
        <v>0</v>
      </c>
      <c r="L365" s="32">
        <f t="shared" si="120"/>
        <v>0</v>
      </c>
      <c r="M365" s="32">
        <f t="shared" si="120"/>
        <v>0</v>
      </c>
      <c r="N365" s="32">
        <f t="shared" si="120"/>
        <v>0</v>
      </c>
      <c r="O365" s="32">
        <f t="shared" si="120"/>
        <v>0</v>
      </c>
      <c r="P365" s="32">
        <f t="shared" si="120"/>
        <v>0</v>
      </c>
      <c r="Q365" s="32">
        <f t="shared" si="120"/>
        <v>0</v>
      </c>
      <c r="R365" s="32">
        <f t="shared" si="120"/>
        <v>0</v>
      </c>
      <c r="S365" s="32">
        <f t="shared" si="120"/>
        <v>0</v>
      </c>
      <c r="T365" s="32">
        <f t="shared" si="120"/>
        <v>0</v>
      </c>
      <c r="U365" s="33">
        <f t="shared" si="118"/>
        <v>0</v>
      </c>
      <c r="V365" s="21">
        <f>ROUNDDOWN(E365+U365,0)</f>
        <v>0</v>
      </c>
    </row>
    <row r="366" spans="2:22" s="2" customFormat="1" ht="13.5" customHeight="1">
      <c r="B366" s="125"/>
      <c r="C366" s="91" t="s">
        <v>136</v>
      </c>
      <c r="D366" s="55" t="s">
        <v>114</v>
      </c>
      <c r="E366" s="94"/>
      <c r="F366" s="95"/>
      <c r="G366" s="96"/>
      <c r="H366" s="35" t="s">
        <v>116</v>
      </c>
      <c r="I366" s="74"/>
      <c r="J366" s="74"/>
      <c r="K366" s="74"/>
      <c r="L366" s="74"/>
      <c r="M366" s="74"/>
      <c r="N366" s="74"/>
      <c r="O366" s="74"/>
      <c r="P366" s="74"/>
      <c r="Q366" s="74"/>
      <c r="R366" s="74"/>
      <c r="S366" s="74"/>
      <c r="T366" s="74"/>
      <c r="U366" s="29"/>
    </row>
    <row r="367" spans="2:22" ht="13.5" customHeight="1">
      <c r="B367" s="125"/>
      <c r="C367" s="92"/>
      <c r="D367" s="56" t="s">
        <v>115</v>
      </c>
      <c r="E367" s="57">
        <v>18</v>
      </c>
      <c r="F367" s="53" t="s">
        <v>151</v>
      </c>
      <c r="G367" s="54">
        <v>0.95</v>
      </c>
      <c r="H367" s="36" t="s">
        <v>117</v>
      </c>
      <c r="I367" s="22">
        <v>589</v>
      </c>
      <c r="J367" s="22">
        <v>417</v>
      </c>
      <c r="K367" s="23">
        <v>360</v>
      </c>
      <c r="L367" s="23">
        <v>196</v>
      </c>
      <c r="M367" s="24">
        <v>707</v>
      </c>
      <c r="N367" s="23">
        <v>341</v>
      </c>
      <c r="O367" s="23">
        <v>310</v>
      </c>
      <c r="P367" s="23">
        <v>379</v>
      </c>
      <c r="Q367" s="23">
        <v>869</v>
      </c>
      <c r="R367" s="23">
        <v>2171</v>
      </c>
      <c r="S367" s="23">
        <v>248</v>
      </c>
      <c r="T367" s="23">
        <v>303</v>
      </c>
      <c r="U367" s="28">
        <f t="shared" si="118"/>
        <v>6890</v>
      </c>
      <c r="V367" s="2" t="s">
        <v>113</v>
      </c>
    </row>
    <row r="368" spans="2:22" ht="13.5" customHeight="1">
      <c r="B368" s="127"/>
      <c r="C368" s="93"/>
      <c r="D368" s="58" t="s">
        <v>152</v>
      </c>
      <c r="E368" s="97">
        <f>ROUNDDOWN(E366*E367*G367*12,2)</f>
        <v>0</v>
      </c>
      <c r="F368" s="98"/>
      <c r="G368" s="99"/>
      <c r="H368" s="37" t="s">
        <v>118</v>
      </c>
      <c r="I368" s="32">
        <f t="shared" ref="I368:T368" si="121">ROUNDDOWN(I366*I367,2)</f>
        <v>0</v>
      </c>
      <c r="J368" s="32">
        <f t="shared" si="121"/>
        <v>0</v>
      </c>
      <c r="K368" s="32">
        <f t="shared" si="121"/>
        <v>0</v>
      </c>
      <c r="L368" s="32">
        <f t="shared" si="121"/>
        <v>0</v>
      </c>
      <c r="M368" s="32">
        <f t="shared" si="121"/>
        <v>0</v>
      </c>
      <c r="N368" s="32">
        <f t="shared" si="121"/>
        <v>0</v>
      </c>
      <c r="O368" s="32">
        <f t="shared" si="121"/>
        <v>0</v>
      </c>
      <c r="P368" s="32">
        <f t="shared" si="121"/>
        <v>0</v>
      </c>
      <c r="Q368" s="32">
        <f t="shared" si="121"/>
        <v>0</v>
      </c>
      <c r="R368" s="32">
        <f t="shared" si="121"/>
        <v>0</v>
      </c>
      <c r="S368" s="32">
        <f t="shared" si="121"/>
        <v>0</v>
      </c>
      <c r="T368" s="32">
        <f t="shared" si="121"/>
        <v>0</v>
      </c>
      <c r="U368" s="33">
        <f t="shared" si="118"/>
        <v>0</v>
      </c>
      <c r="V368" s="21">
        <f>ROUNDDOWN(E368+U368,0)</f>
        <v>0</v>
      </c>
    </row>
    <row r="369" spans="2:22" s="2" customFormat="1" ht="13.5" customHeight="1">
      <c r="B369" s="125" t="s">
        <v>37</v>
      </c>
      <c r="C369" s="91" t="s">
        <v>147</v>
      </c>
      <c r="D369" s="55" t="s">
        <v>114</v>
      </c>
      <c r="E369" s="94"/>
      <c r="F369" s="95"/>
      <c r="G369" s="96"/>
      <c r="H369" s="35" t="s">
        <v>116</v>
      </c>
      <c r="I369" s="74"/>
      <c r="J369" s="74"/>
      <c r="K369" s="74"/>
      <c r="L369" s="74"/>
      <c r="M369" s="74"/>
      <c r="N369" s="74"/>
      <c r="O369" s="74"/>
      <c r="P369" s="74"/>
      <c r="Q369" s="74"/>
      <c r="R369" s="74"/>
      <c r="S369" s="74"/>
      <c r="T369" s="74"/>
      <c r="U369" s="29"/>
    </row>
    <row r="370" spans="2:22" ht="13.5" customHeight="1">
      <c r="B370" s="125"/>
      <c r="C370" s="92"/>
      <c r="D370" s="56" t="s">
        <v>115</v>
      </c>
      <c r="E370" s="57">
        <v>47</v>
      </c>
      <c r="F370" s="53" t="s">
        <v>151</v>
      </c>
      <c r="G370" s="54">
        <v>0.85</v>
      </c>
      <c r="H370" s="36" t="s">
        <v>117</v>
      </c>
      <c r="I370" s="22">
        <v>11897</v>
      </c>
      <c r="J370" s="22">
        <v>7420</v>
      </c>
      <c r="K370" s="23">
        <v>7495</v>
      </c>
      <c r="L370" s="23">
        <v>6994</v>
      </c>
      <c r="M370" s="24">
        <v>8340</v>
      </c>
      <c r="N370" s="23">
        <v>7761</v>
      </c>
      <c r="O370" s="23">
        <v>6996</v>
      </c>
      <c r="P370" s="23">
        <v>6773</v>
      </c>
      <c r="Q370" s="23">
        <v>11390</v>
      </c>
      <c r="R370" s="23">
        <v>9090</v>
      </c>
      <c r="S370" s="23">
        <v>11634</v>
      </c>
      <c r="T370" s="23">
        <v>9004</v>
      </c>
      <c r="U370" s="28">
        <f t="shared" si="118"/>
        <v>104794</v>
      </c>
      <c r="V370" s="2" t="s">
        <v>113</v>
      </c>
    </row>
    <row r="371" spans="2:22" ht="13.5" customHeight="1">
      <c r="B371" s="125"/>
      <c r="C371" s="93"/>
      <c r="D371" s="58" t="s">
        <v>152</v>
      </c>
      <c r="E371" s="97">
        <f>ROUNDDOWN(E369*E370*G370*12,2)</f>
        <v>0</v>
      </c>
      <c r="F371" s="98"/>
      <c r="G371" s="99"/>
      <c r="H371" s="37" t="s">
        <v>118</v>
      </c>
      <c r="I371" s="32">
        <f t="shared" ref="I371:T371" si="122">ROUNDDOWN(I369*I370,2)</f>
        <v>0</v>
      </c>
      <c r="J371" s="32">
        <f t="shared" si="122"/>
        <v>0</v>
      </c>
      <c r="K371" s="32">
        <f t="shared" si="122"/>
        <v>0</v>
      </c>
      <c r="L371" s="32">
        <f t="shared" si="122"/>
        <v>0</v>
      </c>
      <c r="M371" s="32">
        <f t="shared" si="122"/>
        <v>0</v>
      </c>
      <c r="N371" s="32">
        <f t="shared" si="122"/>
        <v>0</v>
      </c>
      <c r="O371" s="32">
        <f t="shared" si="122"/>
        <v>0</v>
      </c>
      <c r="P371" s="32">
        <f t="shared" si="122"/>
        <v>0</v>
      </c>
      <c r="Q371" s="32">
        <f t="shared" si="122"/>
        <v>0</v>
      </c>
      <c r="R371" s="32">
        <f t="shared" si="122"/>
        <v>0</v>
      </c>
      <c r="S371" s="32">
        <f t="shared" si="122"/>
        <v>0</v>
      </c>
      <c r="T371" s="32">
        <f t="shared" si="122"/>
        <v>0</v>
      </c>
      <c r="U371" s="33">
        <f t="shared" si="118"/>
        <v>0</v>
      </c>
      <c r="V371" s="21">
        <f>ROUNDDOWN(E371+U371,0)</f>
        <v>0</v>
      </c>
    </row>
    <row r="372" spans="2:22" s="2" customFormat="1" ht="13.5" customHeight="1">
      <c r="B372" s="125"/>
      <c r="C372" s="91" t="s">
        <v>137</v>
      </c>
      <c r="D372" s="55" t="s">
        <v>132</v>
      </c>
      <c r="E372" s="94"/>
      <c r="F372" s="95"/>
      <c r="G372" s="96"/>
      <c r="H372" s="35" t="s">
        <v>116</v>
      </c>
      <c r="I372" s="74"/>
      <c r="J372" s="74"/>
      <c r="K372" s="74"/>
      <c r="L372" s="74"/>
      <c r="M372" s="74"/>
      <c r="N372" s="74"/>
      <c r="O372" s="74"/>
      <c r="P372" s="74"/>
      <c r="Q372" s="74"/>
      <c r="R372" s="74"/>
      <c r="S372" s="74"/>
      <c r="T372" s="74"/>
      <c r="U372" s="29"/>
    </row>
    <row r="373" spans="2:22" ht="13.5" customHeight="1">
      <c r="B373" s="125"/>
      <c r="C373" s="92"/>
      <c r="D373" s="56" t="s">
        <v>133</v>
      </c>
      <c r="E373" s="60">
        <v>30</v>
      </c>
      <c r="F373" s="53" t="s">
        <v>151</v>
      </c>
      <c r="G373" s="54" t="s">
        <v>100</v>
      </c>
      <c r="H373" s="36" t="s">
        <v>117</v>
      </c>
      <c r="I373" s="22">
        <v>514</v>
      </c>
      <c r="J373" s="22">
        <v>821</v>
      </c>
      <c r="K373" s="23">
        <v>781</v>
      </c>
      <c r="L373" s="23">
        <v>860</v>
      </c>
      <c r="M373" s="24">
        <v>746</v>
      </c>
      <c r="N373" s="23">
        <v>691</v>
      </c>
      <c r="O373" s="23">
        <v>770</v>
      </c>
      <c r="P373" s="23">
        <v>835</v>
      </c>
      <c r="Q373" s="23">
        <v>574</v>
      </c>
      <c r="R373" s="23">
        <v>395</v>
      </c>
      <c r="S373" s="25">
        <v>48</v>
      </c>
      <c r="T373" s="25">
        <v>137</v>
      </c>
      <c r="U373" s="28">
        <f t="shared" si="118"/>
        <v>7172</v>
      </c>
      <c r="V373" s="2" t="s">
        <v>113</v>
      </c>
    </row>
    <row r="374" spans="2:22" ht="13.5" customHeight="1">
      <c r="B374" s="125"/>
      <c r="C374" s="93"/>
      <c r="D374" s="58" t="s">
        <v>153</v>
      </c>
      <c r="E374" s="97">
        <f>ROUNDDOWN(E372*12,2)</f>
        <v>0</v>
      </c>
      <c r="F374" s="98"/>
      <c r="G374" s="99"/>
      <c r="H374" s="37" t="s">
        <v>118</v>
      </c>
      <c r="I374" s="32">
        <f t="shared" ref="I374:T374" si="123">ROUNDDOWN(I372*I373,2)</f>
        <v>0</v>
      </c>
      <c r="J374" s="32">
        <f t="shared" si="123"/>
        <v>0</v>
      </c>
      <c r="K374" s="32">
        <f t="shared" si="123"/>
        <v>0</v>
      </c>
      <c r="L374" s="32">
        <f t="shared" si="123"/>
        <v>0</v>
      </c>
      <c r="M374" s="32">
        <f t="shared" si="123"/>
        <v>0</v>
      </c>
      <c r="N374" s="32">
        <f t="shared" si="123"/>
        <v>0</v>
      </c>
      <c r="O374" s="32">
        <f t="shared" si="123"/>
        <v>0</v>
      </c>
      <c r="P374" s="32">
        <f t="shared" si="123"/>
        <v>0</v>
      </c>
      <c r="Q374" s="32">
        <f t="shared" si="123"/>
        <v>0</v>
      </c>
      <c r="R374" s="32">
        <f t="shared" si="123"/>
        <v>0</v>
      </c>
      <c r="S374" s="32">
        <f t="shared" si="123"/>
        <v>0</v>
      </c>
      <c r="T374" s="32">
        <f t="shared" si="123"/>
        <v>0</v>
      </c>
      <c r="U374" s="33">
        <f t="shared" si="118"/>
        <v>0</v>
      </c>
      <c r="V374" s="21">
        <f>ROUNDDOWN(E374+U374,0)</f>
        <v>0</v>
      </c>
    </row>
    <row r="375" spans="2:22" s="2" customFormat="1" ht="13.5" customHeight="1">
      <c r="B375" s="125"/>
      <c r="C375" s="91" t="s">
        <v>136</v>
      </c>
      <c r="D375" s="55" t="s">
        <v>114</v>
      </c>
      <c r="E375" s="94"/>
      <c r="F375" s="95"/>
      <c r="G375" s="96"/>
      <c r="H375" s="35" t="s">
        <v>116</v>
      </c>
      <c r="I375" s="74"/>
      <c r="J375" s="74"/>
      <c r="K375" s="74"/>
      <c r="L375" s="74"/>
      <c r="M375" s="74"/>
      <c r="N375" s="74"/>
      <c r="O375" s="74"/>
      <c r="P375" s="74"/>
      <c r="Q375" s="74"/>
      <c r="R375" s="74"/>
      <c r="S375" s="74"/>
      <c r="T375" s="74"/>
      <c r="U375" s="29"/>
    </row>
    <row r="376" spans="2:22" ht="13.5" customHeight="1">
      <c r="B376" s="125"/>
      <c r="C376" s="92"/>
      <c r="D376" s="56" t="s">
        <v>115</v>
      </c>
      <c r="E376" s="57">
        <v>14</v>
      </c>
      <c r="F376" s="53" t="s">
        <v>151</v>
      </c>
      <c r="G376" s="54">
        <v>0.95</v>
      </c>
      <c r="H376" s="36" t="s">
        <v>117</v>
      </c>
      <c r="I376" s="22">
        <v>304</v>
      </c>
      <c r="J376" s="22">
        <v>301</v>
      </c>
      <c r="K376" s="23">
        <v>254</v>
      </c>
      <c r="L376" s="23">
        <v>196</v>
      </c>
      <c r="M376" s="24">
        <v>254</v>
      </c>
      <c r="N376" s="23">
        <v>240</v>
      </c>
      <c r="O376" s="23">
        <v>192</v>
      </c>
      <c r="P376" s="23">
        <v>454</v>
      </c>
      <c r="Q376" s="23">
        <v>517</v>
      </c>
      <c r="R376" s="23">
        <v>647</v>
      </c>
      <c r="S376" s="23">
        <v>767</v>
      </c>
      <c r="T376" s="23">
        <v>401</v>
      </c>
      <c r="U376" s="28">
        <f t="shared" si="118"/>
        <v>4527</v>
      </c>
      <c r="V376" s="2" t="s">
        <v>113</v>
      </c>
    </row>
    <row r="377" spans="2:22" ht="13.5" customHeight="1">
      <c r="B377" s="125"/>
      <c r="C377" s="93"/>
      <c r="D377" s="58" t="s">
        <v>152</v>
      </c>
      <c r="E377" s="97">
        <f>ROUNDDOWN(E375*E376*G376*12,2)</f>
        <v>0</v>
      </c>
      <c r="F377" s="98"/>
      <c r="G377" s="99"/>
      <c r="H377" s="37" t="s">
        <v>118</v>
      </c>
      <c r="I377" s="32">
        <f t="shared" ref="I377:T377" si="124">ROUNDDOWN(I375*I376,2)</f>
        <v>0</v>
      </c>
      <c r="J377" s="32">
        <f t="shared" si="124"/>
        <v>0</v>
      </c>
      <c r="K377" s="32">
        <f t="shared" si="124"/>
        <v>0</v>
      </c>
      <c r="L377" s="32">
        <f t="shared" si="124"/>
        <v>0</v>
      </c>
      <c r="M377" s="32">
        <f t="shared" si="124"/>
        <v>0</v>
      </c>
      <c r="N377" s="32">
        <f t="shared" si="124"/>
        <v>0</v>
      </c>
      <c r="O377" s="32">
        <f t="shared" si="124"/>
        <v>0</v>
      </c>
      <c r="P377" s="32">
        <f t="shared" si="124"/>
        <v>0</v>
      </c>
      <c r="Q377" s="32">
        <f t="shared" si="124"/>
        <v>0</v>
      </c>
      <c r="R377" s="32">
        <f t="shared" si="124"/>
        <v>0</v>
      </c>
      <c r="S377" s="32">
        <f t="shared" si="124"/>
        <v>0</v>
      </c>
      <c r="T377" s="32">
        <f t="shared" si="124"/>
        <v>0</v>
      </c>
      <c r="U377" s="33">
        <f t="shared" si="118"/>
        <v>0</v>
      </c>
      <c r="V377" s="21">
        <f>ROUNDDOWN(E377+U377,0)</f>
        <v>0</v>
      </c>
    </row>
    <row r="378" spans="2:22" s="2" customFormat="1" ht="13.5" customHeight="1">
      <c r="B378" s="126" t="s">
        <v>38</v>
      </c>
      <c r="C378" s="91" t="s">
        <v>147</v>
      </c>
      <c r="D378" s="55" t="s">
        <v>114</v>
      </c>
      <c r="E378" s="94"/>
      <c r="F378" s="95"/>
      <c r="G378" s="96"/>
      <c r="H378" s="35" t="s">
        <v>116</v>
      </c>
      <c r="I378" s="74"/>
      <c r="J378" s="74"/>
      <c r="K378" s="74"/>
      <c r="L378" s="74"/>
      <c r="M378" s="74"/>
      <c r="N378" s="74"/>
      <c r="O378" s="74"/>
      <c r="P378" s="74"/>
      <c r="Q378" s="74"/>
      <c r="R378" s="74"/>
      <c r="S378" s="74"/>
      <c r="T378" s="74"/>
      <c r="U378" s="29"/>
    </row>
    <row r="379" spans="2:22" ht="13.5" customHeight="1">
      <c r="B379" s="125"/>
      <c r="C379" s="92"/>
      <c r="D379" s="56" t="s">
        <v>115</v>
      </c>
      <c r="E379" s="57">
        <v>59</v>
      </c>
      <c r="F379" s="53" t="s">
        <v>151</v>
      </c>
      <c r="G379" s="54">
        <v>0.85</v>
      </c>
      <c r="H379" s="36" t="s">
        <v>117</v>
      </c>
      <c r="I379" s="22">
        <v>11789</v>
      </c>
      <c r="J379" s="22">
        <v>9669</v>
      </c>
      <c r="K379" s="23">
        <v>9330</v>
      </c>
      <c r="L379" s="23">
        <v>8477</v>
      </c>
      <c r="M379" s="24">
        <v>10202</v>
      </c>
      <c r="N379" s="23">
        <v>9279</v>
      </c>
      <c r="O379" s="23">
        <v>8547</v>
      </c>
      <c r="P379" s="23">
        <v>8219</v>
      </c>
      <c r="Q379" s="23">
        <v>12068</v>
      </c>
      <c r="R379" s="23">
        <v>12689</v>
      </c>
      <c r="S379" s="23">
        <v>11683</v>
      </c>
      <c r="T379" s="23">
        <v>10457</v>
      </c>
      <c r="U379" s="28">
        <f t="shared" si="118"/>
        <v>122409</v>
      </c>
      <c r="V379" s="2" t="s">
        <v>113</v>
      </c>
    </row>
    <row r="380" spans="2:22" ht="13.5" customHeight="1">
      <c r="B380" s="127"/>
      <c r="C380" s="93"/>
      <c r="D380" s="58" t="s">
        <v>152</v>
      </c>
      <c r="E380" s="97">
        <f>ROUNDDOWN(E378*E379*G379*12,2)</f>
        <v>0</v>
      </c>
      <c r="F380" s="98"/>
      <c r="G380" s="99"/>
      <c r="H380" s="37" t="s">
        <v>118</v>
      </c>
      <c r="I380" s="32">
        <f t="shared" ref="I380:T380" si="125">ROUNDDOWN(I378*I379,2)</f>
        <v>0</v>
      </c>
      <c r="J380" s="32">
        <f t="shared" si="125"/>
        <v>0</v>
      </c>
      <c r="K380" s="32">
        <f t="shared" si="125"/>
        <v>0</v>
      </c>
      <c r="L380" s="32">
        <f t="shared" si="125"/>
        <v>0</v>
      </c>
      <c r="M380" s="32">
        <f t="shared" si="125"/>
        <v>0</v>
      </c>
      <c r="N380" s="32">
        <f t="shared" si="125"/>
        <v>0</v>
      </c>
      <c r="O380" s="32">
        <f t="shared" si="125"/>
        <v>0</v>
      </c>
      <c r="P380" s="32">
        <f t="shared" si="125"/>
        <v>0</v>
      </c>
      <c r="Q380" s="32">
        <f t="shared" si="125"/>
        <v>0</v>
      </c>
      <c r="R380" s="32">
        <f t="shared" si="125"/>
        <v>0</v>
      </c>
      <c r="S380" s="32">
        <f t="shared" si="125"/>
        <v>0</v>
      </c>
      <c r="T380" s="32">
        <f t="shared" si="125"/>
        <v>0</v>
      </c>
      <c r="U380" s="33">
        <f t="shared" si="118"/>
        <v>0</v>
      </c>
      <c r="V380" s="21">
        <f>ROUNDDOWN(E380+U380,0)</f>
        <v>0</v>
      </c>
    </row>
    <row r="381" spans="2:22" s="2" customFormat="1" ht="13.5" customHeight="1">
      <c r="B381" s="125" t="s">
        <v>77</v>
      </c>
      <c r="C381" s="91" t="s">
        <v>147</v>
      </c>
      <c r="D381" s="55" t="s">
        <v>114</v>
      </c>
      <c r="E381" s="94"/>
      <c r="F381" s="95"/>
      <c r="G381" s="96"/>
      <c r="H381" s="35" t="s">
        <v>116</v>
      </c>
      <c r="I381" s="74"/>
      <c r="J381" s="74"/>
      <c r="K381" s="74"/>
      <c r="L381" s="74"/>
      <c r="M381" s="74"/>
      <c r="N381" s="74"/>
      <c r="O381" s="74"/>
      <c r="P381" s="74"/>
      <c r="Q381" s="74"/>
      <c r="R381" s="74"/>
      <c r="S381" s="74"/>
      <c r="T381" s="74"/>
      <c r="U381" s="29"/>
    </row>
    <row r="382" spans="2:22" ht="13.5" customHeight="1">
      <c r="B382" s="125"/>
      <c r="C382" s="92"/>
      <c r="D382" s="56" t="s">
        <v>115</v>
      </c>
      <c r="E382" s="57">
        <v>65</v>
      </c>
      <c r="F382" s="53" t="s">
        <v>151</v>
      </c>
      <c r="G382" s="54">
        <v>0.85</v>
      </c>
      <c r="H382" s="36" t="s">
        <v>117</v>
      </c>
      <c r="I382" s="22">
        <v>6264</v>
      </c>
      <c r="J382" s="22">
        <v>6405</v>
      </c>
      <c r="K382" s="23">
        <v>7142</v>
      </c>
      <c r="L382" s="23">
        <v>5392</v>
      </c>
      <c r="M382" s="24">
        <v>7930</v>
      </c>
      <c r="N382" s="23">
        <v>7098</v>
      </c>
      <c r="O382" s="23">
        <v>5233</v>
      </c>
      <c r="P382" s="23">
        <v>5557</v>
      </c>
      <c r="Q382" s="23">
        <v>5952</v>
      </c>
      <c r="R382" s="23">
        <v>5876</v>
      </c>
      <c r="S382" s="23">
        <v>6729</v>
      </c>
      <c r="T382" s="23">
        <v>6119</v>
      </c>
      <c r="U382" s="28">
        <f t="shared" si="118"/>
        <v>75697</v>
      </c>
      <c r="V382" s="2" t="s">
        <v>113</v>
      </c>
    </row>
    <row r="383" spans="2:22" ht="13.5" customHeight="1">
      <c r="B383" s="125"/>
      <c r="C383" s="93"/>
      <c r="D383" s="58" t="s">
        <v>152</v>
      </c>
      <c r="E383" s="97">
        <f>ROUNDDOWN(E381*E382*G382*12,2)</f>
        <v>0</v>
      </c>
      <c r="F383" s="98"/>
      <c r="G383" s="99"/>
      <c r="H383" s="37" t="s">
        <v>118</v>
      </c>
      <c r="I383" s="32">
        <f t="shared" ref="I383:T383" si="126">ROUNDDOWN(I381*I382,2)</f>
        <v>0</v>
      </c>
      <c r="J383" s="32">
        <f t="shared" si="126"/>
        <v>0</v>
      </c>
      <c r="K383" s="32">
        <f t="shared" si="126"/>
        <v>0</v>
      </c>
      <c r="L383" s="32">
        <f t="shared" si="126"/>
        <v>0</v>
      </c>
      <c r="M383" s="32">
        <f t="shared" si="126"/>
        <v>0</v>
      </c>
      <c r="N383" s="32">
        <f t="shared" si="126"/>
        <v>0</v>
      </c>
      <c r="O383" s="32">
        <f t="shared" si="126"/>
        <v>0</v>
      </c>
      <c r="P383" s="32">
        <f t="shared" si="126"/>
        <v>0</v>
      </c>
      <c r="Q383" s="32">
        <f t="shared" si="126"/>
        <v>0</v>
      </c>
      <c r="R383" s="32">
        <f t="shared" si="126"/>
        <v>0</v>
      </c>
      <c r="S383" s="32">
        <f t="shared" si="126"/>
        <v>0</v>
      </c>
      <c r="T383" s="32">
        <f t="shared" si="126"/>
        <v>0</v>
      </c>
      <c r="U383" s="33">
        <f t="shared" si="118"/>
        <v>0</v>
      </c>
      <c r="V383" s="21">
        <f>ROUNDDOWN(E383+U383,0)</f>
        <v>0</v>
      </c>
    </row>
    <row r="384" spans="2:22" s="2" customFormat="1" ht="13.5" customHeight="1">
      <c r="B384" s="126" t="s">
        <v>43</v>
      </c>
      <c r="C384" s="91" t="s">
        <v>147</v>
      </c>
      <c r="D384" s="55" t="s">
        <v>114</v>
      </c>
      <c r="E384" s="94"/>
      <c r="F384" s="95"/>
      <c r="G384" s="96"/>
      <c r="H384" s="35" t="s">
        <v>116</v>
      </c>
      <c r="I384" s="74"/>
      <c r="J384" s="74"/>
      <c r="K384" s="74"/>
      <c r="L384" s="74"/>
      <c r="M384" s="74"/>
      <c r="N384" s="74"/>
      <c r="O384" s="74"/>
      <c r="P384" s="74"/>
      <c r="Q384" s="74"/>
      <c r="R384" s="74"/>
      <c r="S384" s="74"/>
      <c r="T384" s="74"/>
      <c r="U384" s="29"/>
    </row>
    <row r="385" spans="2:22" ht="13.5" customHeight="1">
      <c r="B385" s="125"/>
      <c r="C385" s="92"/>
      <c r="D385" s="56" t="s">
        <v>115</v>
      </c>
      <c r="E385" s="57">
        <v>59</v>
      </c>
      <c r="F385" s="53" t="s">
        <v>151</v>
      </c>
      <c r="G385" s="54">
        <v>0.85</v>
      </c>
      <c r="H385" s="36" t="s">
        <v>117</v>
      </c>
      <c r="I385" s="22">
        <v>7441</v>
      </c>
      <c r="J385" s="22">
        <v>6509</v>
      </c>
      <c r="K385" s="23">
        <v>6073</v>
      </c>
      <c r="L385" s="23">
        <v>5973</v>
      </c>
      <c r="M385" s="24">
        <v>6675</v>
      </c>
      <c r="N385" s="23">
        <v>6109</v>
      </c>
      <c r="O385" s="23">
        <v>6326</v>
      </c>
      <c r="P385" s="23">
        <v>5389</v>
      </c>
      <c r="Q385" s="23">
        <v>5722</v>
      </c>
      <c r="R385" s="23">
        <v>5483</v>
      </c>
      <c r="S385" s="23">
        <v>5220</v>
      </c>
      <c r="T385" s="23">
        <v>6246</v>
      </c>
      <c r="U385" s="28">
        <f t="shared" si="118"/>
        <v>73166</v>
      </c>
      <c r="V385" s="2" t="s">
        <v>113</v>
      </c>
    </row>
    <row r="386" spans="2:22" ht="13.5" customHeight="1">
      <c r="B386" s="125"/>
      <c r="C386" s="93"/>
      <c r="D386" s="58" t="s">
        <v>152</v>
      </c>
      <c r="E386" s="97">
        <f>ROUNDDOWN(E384*E385*G385*12,2)</f>
        <v>0</v>
      </c>
      <c r="F386" s="98"/>
      <c r="G386" s="99"/>
      <c r="H386" s="37" t="s">
        <v>118</v>
      </c>
      <c r="I386" s="32">
        <f t="shared" ref="I386:T386" si="127">ROUNDDOWN(I384*I385,2)</f>
        <v>0</v>
      </c>
      <c r="J386" s="32">
        <f t="shared" si="127"/>
        <v>0</v>
      </c>
      <c r="K386" s="32">
        <f t="shared" si="127"/>
        <v>0</v>
      </c>
      <c r="L386" s="32">
        <f t="shared" si="127"/>
        <v>0</v>
      </c>
      <c r="M386" s="32">
        <f t="shared" si="127"/>
        <v>0</v>
      </c>
      <c r="N386" s="32">
        <f t="shared" si="127"/>
        <v>0</v>
      </c>
      <c r="O386" s="32">
        <f t="shared" si="127"/>
        <v>0</v>
      </c>
      <c r="P386" s="32">
        <f t="shared" si="127"/>
        <v>0</v>
      </c>
      <c r="Q386" s="32">
        <f t="shared" si="127"/>
        <v>0</v>
      </c>
      <c r="R386" s="32">
        <f t="shared" si="127"/>
        <v>0</v>
      </c>
      <c r="S386" s="32">
        <f t="shared" si="127"/>
        <v>0</v>
      </c>
      <c r="T386" s="32">
        <f t="shared" si="127"/>
        <v>0</v>
      </c>
      <c r="U386" s="33">
        <f t="shared" si="118"/>
        <v>0</v>
      </c>
      <c r="V386" s="21">
        <f>ROUNDDOWN(E386+U386,0)</f>
        <v>0</v>
      </c>
    </row>
    <row r="387" spans="2:22" s="2" customFormat="1" ht="13.5" customHeight="1">
      <c r="B387" s="125"/>
      <c r="C387" s="91" t="s">
        <v>148</v>
      </c>
      <c r="D387" s="55" t="s">
        <v>132</v>
      </c>
      <c r="E387" s="94"/>
      <c r="F387" s="95"/>
      <c r="G387" s="96"/>
      <c r="H387" s="35" t="s">
        <v>116</v>
      </c>
      <c r="I387" s="74"/>
      <c r="J387" s="74"/>
      <c r="K387" s="74"/>
      <c r="L387" s="74"/>
      <c r="M387" s="74"/>
      <c r="N387" s="74"/>
      <c r="O387" s="74"/>
      <c r="P387" s="74"/>
      <c r="Q387" s="74"/>
      <c r="R387" s="74"/>
      <c r="S387" s="74"/>
      <c r="T387" s="74"/>
      <c r="U387" s="29"/>
    </row>
    <row r="388" spans="2:22" ht="13.5" customHeight="1">
      <c r="B388" s="125"/>
      <c r="C388" s="92"/>
      <c r="D388" s="56" t="s">
        <v>133</v>
      </c>
      <c r="E388" s="60">
        <v>15</v>
      </c>
      <c r="F388" s="53" t="s">
        <v>151</v>
      </c>
      <c r="G388" s="54" t="s">
        <v>100</v>
      </c>
      <c r="H388" s="36" t="s">
        <v>117</v>
      </c>
      <c r="I388" s="22">
        <v>1</v>
      </c>
      <c r="J388" s="22">
        <v>11</v>
      </c>
      <c r="K388" s="23">
        <v>16</v>
      </c>
      <c r="L388" s="23">
        <v>17</v>
      </c>
      <c r="M388" s="24">
        <v>5</v>
      </c>
      <c r="N388" s="23">
        <v>3</v>
      </c>
      <c r="O388" s="23">
        <v>5</v>
      </c>
      <c r="P388" s="23">
        <v>3</v>
      </c>
      <c r="Q388" s="23">
        <v>5</v>
      </c>
      <c r="R388" s="23">
        <v>7</v>
      </c>
      <c r="S388" s="23">
        <v>15</v>
      </c>
      <c r="T388" s="23">
        <v>6</v>
      </c>
      <c r="U388" s="28">
        <f t="shared" si="118"/>
        <v>94</v>
      </c>
      <c r="V388" s="2" t="s">
        <v>113</v>
      </c>
    </row>
    <row r="389" spans="2:22" ht="13.5" customHeight="1">
      <c r="B389" s="127"/>
      <c r="C389" s="93"/>
      <c r="D389" s="58" t="s">
        <v>153</v>
      </c>
      <c r="E389" s="97">
        <f>ROUNDDOWN(E387*12,2)</f>
        <v>0</v>
      </c>
      <c r="F389" s="98"/>
      <c r="G389" s="99"/>
      <c r="H389" s="37" t="s">
        <v>118</v>
      </c>
      <c r="I389" s="32">
        <f t="shared" ref="I389:T389" si="128">ROUNDDOWN(I387*I388,2)</f>
        <v>0</v>
      </c>
      <c r="J389" s="32">
        <f t="shared" si="128"/>
        <v>0</v>
      </c>
      <c r="K389" s="32">
        <f t="shared" si="128"/>
        <v>0</v>
      </c>
      <c r="L389" s="32">
        <f t="shared" si="128"/>
        <v>0</v>
      </c>
      <c r="M389" s="32">
        <f t="shared" si="128"/>
        <v>0</v>
      </c>
      <c r="N389" s="32">
        <f t="shared" si="128"/>
        <v>0</v>
      </c>
      <c r="O389" s="32">
        <f t="shared" si="128"/>
        <v>0</v>
      </c>
      <c r="P389" s="32">
        <f t="shared" si="128"/>
        <v>0</v>
      </c>
      <c r="Q389" s="32">
        <f t="shared" si="128"/>
        <v>0</v>
      </c>
      <c r="R389" s="32">
        <f t="shared" si="128"/>
        <v>0</v>
      </c>
      <c r="S389" s="32">
        <f t="shared" si="128"/>
        <v>0</v>
      </c>
      <c r="T389" s="32">
        <f t="shared" si="128"/>
        <v>0</v>
      </c>
      <c r="U389" s="33">
        <f t="shared" si="118"/>
        <v>0</v>
      </c>
      <c r="V389" s="21">
        <f>ROUNDDOWN(E389+U389,0)</f>
        <v>0</v>
      </c>
    </row>
    <row r="390" spans="2:22" s="2" customFormat="1" ht="13.5" customHeight="1">
      <c r="B390" s="125" t="s">
        <v>45</v>
      </c>
      <c r="C390" s="91" t="s">
        <v>147</v>
      </c>
      <c r="D390" s="55" t="s">
        <v>114</v>
      </c>
      <c r="E390" s="94"/>
      <c r="F390" s="95"/>
      <c r="G390" s="96"/>
      <c r="H390" s="35" t="s">
        <v>116</v>
      </c>
      <c r="I390" s="74"/>
      <c r="J390" s="74"/>
      <c r="K390" s="74"/>
      <c r="L390" s="74"/>
      <c r="M390" s="74"/>
      <c r="N390" s="74"/>
      <c r="O390" s="74"/>
      <c r="P390" s="74"/>
      <c r="Q390" s="74"/>
      <c r="R390" s="74"/>
      <c r="S390" s="74"/>
      <c r="T390" s="74"/>
      <c r="U390" s="29"/>
    </row>
    <row r="391" spans="2:22" ht="13.5" customHeight="1">
      <c r="B391" s="125"/>
      <c r="C391" s="92"/>
      <c r="D391" s="56" t="s">
        <v>115</v>
      </c>
      <c r="E391" s="57">
        <v>74</v>
      </c>
      <c r="F391" s="53" t="s">
        <v>151</v>
      </c>
      <c r="G391" s="54">
        <v>0.85</v>
      </c>
      <c r="H391" s="36" t="s">
        <v>117</v>
      </c>
      <c r="I391" s="22">
        <v>13372</v>
      </c>
      <c r="J391" s="22">
        <v>14696</v>
      </c>
      <c r="K391" s="23">
        <v>14039</v>
      </c>
      <c r="L391" s="23">
        <v>11055</v>
      </c>
      <c r="M391" s="24">
        <v>17115</v>
      </c>
      <c r="N391" s="23">
        <v>13984</v>
      </c>
      <c r="O391" s="23">
        <v>10989</v>
      </c>
      <c r="P391" s="23">
        <v>12537</v>
      </c>
      <c r="Q391" s="23">
        <v>18163</v>
      </c>
      <c r="R391" s="23">
        <v>17718</v>
      </c>
      <c r="S391" s="23">
        <v>15126</v>
      </c>
      <c r="T391" s="23">
        <v>14157</v>
      </c>
      <c r="U391" s="28">
        <f t="shared" si="118"/>
        <v>172951</v>
      </c>
      <c r="V391" s="2" t="s">
        <v>113</v>
      </c>
    </row>
    <row r="392" spans="2:22" ht="13.5" customHeight="1">
      <c r="B392" s="125"/>
      <c r="C392" s="93"/>
      <c r="D392" s="58" t="s">
        <v>152</v>
      </c>
      <c r="E392" s="97">
        <f>ROUNDDOWN(E390*E391*G391*12,2)</f>
        <v>0</v>
      </c>
      <c r="F392" s="98"/>
      <c r="G392" s="99"/>
      <c r="H392" s="37" t="s">
        <v>118</v>
      </c>
      <c r="I392" s="32">
        <f t="shared" ref="I392:T392" si="129">ROUNDDOWN(I390*I391,2)</f>
        <v>0</v>
      </c>
      <c r="J392" s="32">
        <f t="shared" si="129"/>
        <v>0</v>
      </c>
      <c r="K392" s="32">
        <f t="shared" si="129"/>
        <v>0</v>
      </c>
      <c r="L392" s="32">
        <f t="shared" si="129"/>
        <v>0</v>
      </c>
      <c r="M392" s="32">
        <f t="shared" si="129"/>
        <v>0</v>
      </c>
      <c r="N392" s="32">
        <f t="shared" si="129"/>
        <v>0</v>
      </c>
      <c r="O392" s="32">
        <f t="shared" si="129"/>
        <v>0</v>
      </c>
      <c r="P392" s="32">
        <f t="shared" si="129"/>
        <v>0</v>
      </c>
      <c r="Q392" s="32">
        <f t="shared" si="129"/>
        <v>0</v>
      </c>
      <c r="R392" s="32">
        <f t="shared" si="129"/>
        <v>0</v>
      </c>
      <c r="S392" s="32">
        <f t="shared" si="129"/>
        <v>0</v>
      </c>
      <c r="T392" s="32">
        <f t="shared" si="129"/>
        <v>0</v>
      </c>
      <c r="U392" s="33">
        <f t="shared" si="118"/>
        <v>0</v>
      </c>
      <c r="V392" s="21">
        <f>ROUNDDOWN(E392+U392,0)</f>
        <v>0</v>
      </c>
    </row>
    <row r="393" spans="2:22" s="2" customFormat="1" ht="13.5" customHeight="1">
      <c r="B393" s="126" t="s">
        <v>48</v>
      </c>
      <c r="C393" s="91" t="s">
        <v>147</v>
      </c>
      <c r="D393" s="55" t="s">
        <v>114</v>
      </c>
      <c r="E393" s="94"/>
      <c r="F393" s="95"/>
      <c r="G393" s="96"/>
      <c r="H393" s="35" t="s">
        <v>116</v>
      </c>
      <c r="I393" s="74"/>
      <c r="J393" s="74"/>
      <c r="K393" s="74"/>
      <c r="L393" s="74"/>
      <c r="M393" s="74"/>
      <c r="N393" s="74"/>
      <c r="O393" s="74"/>
      <c r="P393" s="74"/>
      <c r="Q393" s="74"/>
      <c r="R393" s="74"/>
      <c r="S393" s="74"/>
      <c r="T393" s="74"/>
      <c r="U393" s="29"/>
    </row>
    <row r="394" spans="2:22" ht="13.5" customHeight="1">
      <c r="B394" s="125"/>
      <c r="C394" s="92"/>
      <c r="D394" s="56" t="s">
        <v>115</v>
      </c>
      <c r="E394" s="57">
        <v>46</v>
      </c>
      <c r="F394" s="53" t="s">
        <v>151</v>
      </c>
      <c r="G394" s="54">
        <v>0.85</v>
      </c>
      <c r="H394" s="36" t="s">
        <v>117</v>
      </c>
      <c r="I394" s="22">
        <v>5890</v>
      </c>
      <c r="J394" s="22">
        <v>5988</v>
      </c>
      <c r="K394" s="23">
        <v>7326</v>
      </c>
      <c r="L394" s="23">
        <v>4962</v>
      </c>
      <c r="M394" s="24">
        <v>7491</v>
      </c>
      <c r="N394" s="23">
        <v>6758</v>
      </c>
      <c r="O394" s="23">
        <v>5225</v>
      </c>
      <c r="P394" s="23">
        <v>5451</v>
      </c>
      <c r="Q394" s="23">
        <v>9231</v>
      </c>
      <c r="R394" s="23">
        <v>9385</v>
      </c>
      <c r="S394" s="23">
        <v>7617</v>
      </c>
      <c r="T394" s="23">
        <v>8183</v>
      </c>
      <c r="U394" s="28">
        <f t="shared" si="118"/>
        <v>83507</v>
      </c>
      <c r="V394" s="2" t="s">
        <v>113</v>
      </c>
    </row>
    <row r="395" spans="2:22" ht="13.5" customHeight="1">
      <c r="B395" s="127"/>
      <c r="C395" s="93"/>
      <c r="D395" s="58" t="s">
        <v>152</v>
      </c>
      <c r="E395" s="97">
        <f>ROUNDDOWN(E393*E394*G394*12,2)</f>
        <v>0</v>
      </c>
      <c r="F395" s="98"/>
      <c r="G395" s="99"/>
      <c r="H395" s="37" t="s">
        <v>118</v>
      </c>
      <c r="I395" s="32">
        <f t="shared" ref="I395:T395" si="130">ROUNDDOWN(I393*I394,2)</f>
        <v>0</v>
      </c>
      <c r="J395" s="32">
        <f t="shared" si="130"/>
        <v>0</v>
      </c>
      <c r="K395" s="32">
        <f t="shared" si="130"/>
        <v>0</v>
      </c>
      <c r="L395" s="32">
        <f t="shared" si="130"/>
        <v>0</v>
      </c>
      <c r="M395" s="32">
        <f t="shared" si="130"/>
        <v>0</v>
      </c>
      <c r="N395" s="32">
        <f t="shared" si="130"/>
        <v>0</v>
      </c>
      <c r="O395" s="32">
        <f t="shared" si="130"/>
        <v>0</v>
      </c>
      <c r="P395" s="32">
        <f t="shared" si="130"/>
        <v>0</v>
      </c>
      <c r="Q395" s="32">
        <f t="shared" si="130"/>
        <v>0</v>
      </c>
      <c r="R395" s="32">
        <f t="shared" si="130"/>
        <v>0</v>
      </c>
      <c r="S395" s="32">
        <f t="shared" si="130"/>
        <v>0</v>
      </c>
      <c r="T395" s="32">
        <f t="shared" si="130"/>
        <v>0</v>
      </c>
      <c r="U395" s="33">
        <f t="shared" si="118"/>
        <v>0</v>
      </c>
      <c r="V395" s="21">
        <f>ROUNDDOWN(E395+U395,0)</f>
        <v>0</v>
      </c>
    </row>
    <row r="396" spans="2:22" s="2" customFormat="1" ht="13.5" customHeight="1">
      <c r="B396" s="125" t="s">
        <v>49</v>
      </c>
      <c r="C396" s="91" t="s">
        <v>147</v>
      </c>
      <c r="D396" s="55" t="s">
        <v>114</v>
      </c>
      <c r="E396" s="94"/>
      <c r="F396" s="95"/>
      <c r="G396" s="96"/>
      <c r="H396" s="35" t="s">
        <v>116</v>
      </c>
      <c r="I396" s="74"/>
      <c r="J396" s="74"/>
      <c r="K396" s="74"/>
      <c r="L396" s="74"/>
      <c r="M396" s="74"/>
      <c r="N396" s="74"/>
      <c r="O396" s="74"/>
      <c r="P396" s="74"/>
      <c r="Q396" s="74"/>
      <c r="R396" s="74"/>
      <c r="S396" s="74"/>
      <c r="T396" s="74"/>
      <c r="U396" s="29"/>
    </row>
    <row r="397" spans="2:22" ht="13.5" customHeight="1">
      <c r="B397" s="125"/>
      <c r="C397" s="92"/>
      <c r="D397" s="56" t="s">
        <v>115</v>
      </c>
      <c r="E397" s="57">
        <v>32</v>
      </c>
      <c r="F397" s="53" t="s">
        <v>151</v>
      </c>
      <c r="G397" s="54">
        <v>0.85</v>
      </c>
      <c r="H397" s="36" t="s">
        <v>117</v>
      </c>
      <c r="I397" s="22">
        <v>5271</v>
      </c>
      <c r="J397" s="22">
        <v>5155</v>
      </c>
      <c r="K397" s="23">
        <v>4661</v>
      </c>
      <c r="L397" s="23">
        <v>3984</v>
      </c>
      <c r="M397" s="24">
        <v>5627</v>
      </c>
      <c r="N397" s="23">
        <v>5158</v>
      </c>
      <c r="O397" s="23">
        <v>3729</v>
      </c>
      <c r="P397" s="23">
        <v>4867</v>
      </c>
      <c r="Q397" s="23">
        <v>4922</v>
      </c>
      <c r="R397" s="23">
        <v>5677</v>
      </c>
      <c r="S397" s="23">
        <v>6982</v>
      </c>
      <c r="T397" s="23">
        <v>6674</v>
      </c>
      <c r="U397" s="28">
        <f t="shared" si="118"/>
        <v>62707</v>
      </c>
      <c r="V397" s="2" t="s">
        <v>113</v>
      </c>
    </row>
    <row r="398" spans="2:22" ht="13.5" customHeight="1">
      <c r="B398" s="125"/>
      <c r="C398" s="93"/>
      <c r="D398" s="58" t="s">
        <v>152</v>
      </c>
      <c r="E398" s="97">
        <f>ROUNDDOWN(E396*E397*G397*12,2)</f>
        <v>0</v>
      </c>
      <c r="F398" s="98"/>
      <c r="G398" s="99"/>
      <c r="H398" s="37" t="s">
        <v>118</v>
      </c>
      <c r="I398" s="32">
        <f t="shared" ref="I398:T398" si="131">ROUNDDOWN(I396*I397,2)</f>
        <v>0</v>
      </c>
      <c r="J398" s="32">
        <f t="shared" si="131"/>
        <v>0</v>
      </c>
      <c r="K398" s="32">
        <f t="shared" si="131"/>
        <v>0</v>
      </c>
      <c r="L398" s="32">
        <f t="shared" si="131"/>
        <v>0</v>
      </c>
      <c r="M398" s="32">
        <f t="shared" si="131"/>
        <v>0</v>
      </c>
      <c r="N398" s="32">
        <f t="shared" si="131"/>
        <v>0</v>
      </c>
      <c r="O398" s="32">
        <f t="shared" si="131"/>
        <v>0</v>
      </c>
      <c r="P398" s="32">
        <f t="shared" si="131"/>
        <v>0</v>
      </c>
      <c r="Q398" s="32">
        <f t="shared" si="131"/>
        <v>0</v>
      </c>
      <c r="R398" s="32">
        <f t="shared" si="131"/>
        <v>0</v>
      </c>
      <c r="S398" s="32">
        <f t="shared" si="131"/>
        <v>0</v>
      </c>
      <c r="T398" s="32">
        <f t="shared" si="131"/>
        <v>0</v>
      </c>
      <c r="U398" s="33">
        <f t="shared" si="118"/>
        <v>0</v>
      </c>
      <c r="V398" s="21">
        <f>ROUNDDOWN(E398+U398,0)</f>
        <v>0</v>
      </c>
    </row>
    <row r="399" spans="2:22" s="2" customFormat="1" ht="13.5" customHeight="1">
      <c r="B399" s="126" t="s">
        <v>50</v>
      </c>
      <c r="C399" s="91" t="s">
        <v>147</v>
      </c>
      <c r="D399" s="55" t="s">
        <v>114</v>
      </c>
      <c r="E399" s="94"/>
      <c r="F399" s="95"/>
      <c r="G399" s="96"/>
      <c r="H399" s="35" t="s">
        <v>116</v>
      </c>
      <c r="I399" s="74"/>
      <c r="J399" s="74"/>
      <c r="K399" s="74"/>
      <c r="L399" s="74"/>
      <c r="M399" s="74"/>
      <c r="N399" s="74"/>
      <c r="O399" s="74"/>
      <c r="P399" s="74"/>
      <c r="Q399" s="74"/>
      <c r="R399" s="74"/>
      <c r="S399" s="74"/>
      <c r="T399" s="74"/>
      <c r="U399" s="29"/>
    </row>
    <row r="400" spans="2:22" ht="13.5" customHeight="1">
      <c r="B400" s="125"/>
      <c r="C400" s="92"/>
      <c r="D400" s="56" t="s">
        <v>115</v>
      </c>
      <c r="E400" s="57">
        <v>37</v>
      </c>
      <c r="F400" s="53" t="s">
        <v>151</v>
      </c>
      <c r="G400" s="54">
        <v>0.85</v>
      </c>
      <c r="H400" s="36" t="s">
        <v>117</v>
      </c>
      <c r="I400" s="22">
        <v>4956</v>
      </c>
      <c r="J400" s="22">
        <v>5651</v>
      </c>
      <c r="K400" s="23">
        <v>5512</v>
      </c>
      <c r="L400" s="23">
        <v>3932</v>
      </c>
      <c r="M400" s="24">
        <v>6122</v>
      </c>
      <c r="N400" s="23">
        <v>5360</v>
      </c>
      <c r="O400" s="23">
        <v>4995</v>
      </c>
      <c r="P400" s="23">
        <v>4804</v>
      </c>
      <c r="Q400" s="23">
        <v>4960</v>
      </c>
      <c r="R400" s="23">
        <v>8313</v>
      </c>
      <c r="S400" s="23">
        <v>4156</v>
      </c>
      <c r="T400" s="23">
        <v>4854</v>
      </c>
      <c r="U400" s="28">
        <f t="shared" si="118"/>
        <v>63615</v>
      </c>
      <c r="V400" s="2" t="s">
        <v>113</v>
      </c>
    </row>
    <row r="401" spans="2:22" ht="13.5" customHeight="1">
      <c r="B401" s="127"/>
      <c r="C401" s="93"/>
      <c r="D401" s="58" t="s">
        <v>152</v>
      </c>
      <c r="E401" s="97">
        <f>ROUNDDOWN(E399*E400*G400*12,2)</f>
        <v>0</v>
      </c>
      <c r="F401" s="98"/>
      <c r="G401" s="99"/>
      <c r="H401" s="37" t="s">
        <v>118</v>
      </c>
      <c r="I401" s="32">
        <f t="shared" ref="I401:T401" si="132">ROUNDDOWN(I399*I400,2)</f>
        <v>0</v>
      </c>
      <c r="J401" s="32">
        <f t="shared" si="132"/>
        <v>0</v>
      </c>
      <c r="K401" s="32">
        <f t="shared" si="132"/>
        <v>0</v>
      </c>
      <c r="L401" s="32">
        <f t="shared" si="132"/>
        <v>0</v>
      </c>
      <c r="M401" s="32">
        <f t="shared" si="132"/>
        <v>0</v>
      </c>
      <c r="N401" s="32">
        <f t="shared" si="132"/>
        <v>0</v>
      </c>
      <c r="O401" s="32">
        <f t="shared" si="132"/>
        <v>0</v>
      </c>
      <c r="P401" s="32">
        <f t="shared" si="132"/>
        <v>0</v>
      </c>
      <c r="Q401" s="32">
        <f t="shared" si="132"/>
        <v>0</v>
      </c>
      <c r="R401" s="32">
        <f t="shared" si="132"/>
        <v>0</v>
      </c>
      <c r="S401" s="32">
        <f t="shared" si="132"/>
        <v>0</v>
      </c>
      <c r="T401" s="32">
        <f t="shared" si="132"/>
        <v>0</v>
      </c>
      <c r="U401" s="33">
        <f t="shared" si="118"/>
        <v>0</v>
      </c>
      <c r="V401" s="21">
        <f>ROUNDDOWN(E401+U401,0)</f>
        <v>0</v>
      </c>
    </row>
    <row r="402" spans="2:22" s="2" customFormat="1" ht="13.5" customHeight="1">
      <c r="B402" s="125" t="s">
        <v>52</v>
      </c>
      <c r="C402" s="91" t="s">
        <v>147</v>
      </c>
      <c r="D402" s="55" t="s">
        <v>114</v>
      </c>
      <c r="E402" s="94"/>
      <c r="F402" s="95"/>
      <c r="G402" s="96"/>
      <c r="H402" s="35" t="s">
        <v>116</v>
      </c>
      <c r="I402" s="74"/>
      <c r="J402" s="74"/>
      <c r="K402" s="74"/>
      <c r="L402" s="74"/>
      <c r="M402" s="74"/>
      <c r="N402" s="74"/>
      <c r="O402" s="74"/>
      <c r="P402" s="74"/>
      <c r="Q402" s="74"/>
      <c r="R402" s="74"/>
      <c r="S402" s="74"/>
      <c r="T402" s="74"/>
      <c r="U402" s="29"/>
    </row>
    <row r="403" spans="2:22" ht="13.5" customHeight="1">
      <c r="B403" s="125"/>
      <c r="C403" s="92"/>
      <c r="D403" s="56" t="s">
        <v>115</v>
      </c>
      <c r="E403" s="57">
        <v>46</v>
      </c>
      <c r="F403" s="53" t="s">
        <v>151</v>
      </c>
      <c r="G403" s="54">
        <v>0.85</v>
      </c>
      <c r="H403" s="36" t="s">
        <v>117</v>
      </c>
      <c r="I403" s="22">
        <v>7881</v>
      </c>
      <c r="J403" s="22">
        <v>8663</v>
      </c>
      <c r="K403" s="23">
        <v>9109</v>
      </c>
      <c r="L403" s="23">
        <v>6217</v>
      </c>
      <c r="M403" s="24">
        <v>8843</v>
      </c>
      <c r="N403" s="23">
        <v>8243</v>
      </c>
      <c r="O403" s="23">
        <v>6173</v>
      </c>
      <c r="P403" s="23">
        <v>6962</v>
      </c>
      <c r="Q403" s="23">
        <v>10885</v>
      </c>
      <c r="R403" s="23">
        <v>10979</v>
      </c>
      <c r="S403" s="23">
        <v>9145</v>
      </c>
      <c r="T403" s="23">
        <v>10529</v>
      </c>
      <c r="U403" s="28">
        <f t="shared" si="118"/>
        <v>103629</v>
      </c>
      <c r="V403" s="2" t="s">
        <v>113</v>
      </c>
    </row>
    <row r="404" spans="2:22" ht="13.5" customHeight="1">
      <c r="B404" s="125"/>
      <c r="C404" s="93"/>
      <c r="D404" s="58" t="s">
        <v>152</v>
      </c>
      <c r="E404" s="97">
        <f>ROUNDDOWN(E402*E403*G403*12,2)</f>
        <v>0</v>
      </c>
      <c r="F404" s="98"/>
      <c r="G404" s="99"/>
      <c r="H404" s="37" t="s">
        <v>118</v>
      </c>
      <c r="I404" s="32">
        <f t="shared" ref="I404:T404" si="133">ROUNDDOWN(I402*I403,2)</f>
        <v>0</v>
      </c>
      <c r="J404" s="32">
        <f t="shared" si="133"/>
        <v>0</v>
      </c>
      <c r="K404" s="32">
        <f t="shared" si="133"/>
        <v>0</v>
      </c>
      <c r="L404" s="32">
        <f t="shared" si="133"/>
        <v>0</v>
      </c>
      <c r="M404" s="32">
        <f t="shared" si="133"/>
        <v>0</v>
      </c>
      <c r="N404" s="32">
        <f t="shared" si="133"/>
        <v>0</v>
      </c>
      <c r="O404" s="32">
        <f t="shared" si="133"/>
        <v>0</v>
      </c>
      <c r="P404" s="32">
        <f t="shared" si="133"/>
        <v>0</v>
      </c>
      <c r="Q404" s="32">
        <f t="shared" si="133"/>
        <v>0</v>
      </c>
      <c r="R404" s="32">
        <f t="shared" si="133"/>
        <v>0</v>
      </c>
      <c r="S404" s="32">
        <f t="shared" si="133"/>
        <v>0</v>
      </c>
      <c r="T404" s="32">
        <f t="shared" si="133"/>
        <v>0</v>
      </c>
      <c r="U404" s="33">
        <f t="shared" si="118"/>
        <v>0</v>
      </c>
      <c r="V404" s="21">
        <f>ROUNDDOWN(E404+U404,0)</f>
        <v>0</v>
      </c>
    </row>
    <row r="405" spans="2:22" s="2" customFormat="1" ht="13.5" customHeight="1">
      <c r="B405" s="126" t="s">
        <v>54</v>
      </c>
      <c r="C405" s="91" t="s">
        <v>147</v>
      </c>
      <c r="D405" s="55" t="s">
        <v>114</v>
      </c>
      <c r="E405" s="94"/>
      <c r="F405" s="95"/>
      <c r="G405" s="96"/>
      <c r="H405" s="35" t="s">
        <v>116</v>
      </c>
      <c r="I405" s="74"/>
      <c r="J405" s="74"/>
      <c r="K405" s="74"/>
      <c r="L405" s="74"/>
      <c r="M405" s="74"/>
      <c r="N405" s="74"/>
      <c r="O405" s="74"/>
      <c r="P405" s="74"/>
      <c r="Q405" s="74"/>
      <c r="R405" s="74"/>
      <c r="S405" s="74"/>
      <c r="T405" s="74"/>
      <c r="U405" s="29"/>
    </row>
    <row r="406" spans="2:22" ht="13.5" customHeight="1">
      <c r="B406" s="125"/>
      <c r="C406" s="92"/>
      <c r="D406" s="56" t="s">
        <v>115</v>
      </c>
      <c r="E406" s="57">
        <v>45</v>
      </c>
      <c r="F406" s="53" t="s">
        <v>151</v>
      </c>
      <c r="G406" s="54">
        <v>0.85</v>
      </c>
      <c r="H406" s="36" t="s">
        <v>117</v>
      </c>
      <c r="I406" s="22">
        <v>9273</v>
      </c>
      <c r="J406" s="22">
        <v>8010</v>
      </c>
      <c r="K406" s="23">
        <v>7824</v>
      </c>
      <c r="L406" s="23">
        <v>6457</v>
      </c>
      <c r="M406" s="24">
        <v>9071</v>
      </c>
      <c r="N406" s="23">
        <v>7696</v>
      </c>
      <c r="O406" s="23">
        <v>5956</v>
      </c>
      <c r="P406" s="23">
        <v>7857</v>
      </c>
      <c r="Q406" s="23">
        <v>9671</v>
      </c>
      <c r="R406" s="23">
        <v>10278</v>
      </c>
      <c r="S406" s="23">
        <v>9132</v>
      </c>
      <c r="T406" s="23">
        <v>8531</v>
      </c>
      <c r="U406" s="28">
        <f t="shared" si="118"/>
        <v>99756</v>
      </c>
      <c r="V406" s="2" t="s">
        <v>113</v>
      </c>
    </row>
    <row r="407" spans="2:22" ht="13.5" customHeight="1">
      <c r="B407" s="127"/>
      <c r="C407" s="93"/>
      <c r="D407" s="58" t="s">
        <v>152</v>
      </c>
      <c r="E407" s="97">
        <f>ROUNDDOWN(E405*E406*G406*12,2)</f>
        <v>0</v>
      </c>
      <c r="F407" s="98"/>
      <c r="G407" s="99"/>
      <c r="H407" s="37" t="s">
        <v>118</v>
      </c>
      <c r="I407" s="32">
        <f t="shared" ref="I407:T407" si="134">ROUNDDOWN(I405*I406,2)</f>
        <v>0</v>
      </c>
      <c r="J407" s="32">
        <f t="shared" si="134"/>
        <v>0</v>
      </c>
      <c r="K407" s="32">
        <f t="shared" si="134"/>
        <v>0</v>
      </c>
      <c r="L407" s="32">
        <f t="shared" si="134"/>
        <v>0</v>
      </c>
      <c r="M407" s="32">
        <f t="shared" si="134"/>
        <v>0</v>
      </c>
      <c r="N407" s="32">
        <f t="shared" si="134"/>
        <v>0</v>
      </c>
      <c r="O407" s="32">
        <f t="shared" si="134"/>
        <v>0</v>
      </c>
      <c r="P407" s="32">
        <f t="shared" si="134"/>
        <v>0</v>
      </c>
      <c r="Q407" s="32">
        <f t="shared" si="134"/>
        <v>0</v>
      </c>
      <c r="R407" s="32">
        <f t="shared" si="134"/>
        <v>0</v>
      </c>
      <c r="S407" s="32">
        <f t="shared" si="134"/>
        <v>0</v>
      </c>
      <c r="T407" s="32">
        <f t="shared" si="134"/>
        <v>0</v>
      </c>
      <c r="U407" s="33">
        <f t="shared" si="118"/>
        <v>0</v>
      </c>
      <c r="V407" s="21">
        <f>ROUNDDOWN(E407+U407,0)</f>
        <v>0</v>
      </c>
    </row>
    <row r="408" spans="2:22" s="2" customFormat="1" ht="13.5" customHeight="1">
      <c r="B408" s="125" t="s">
        <v>78</v>
      </c>
      <c r="C408" s="91" t="s">
        <v>147</v>
      </c>
      <c r="D408" s="55" t="s">
        <v>114</v>
      </c>
      <c r="E408" s="94"/>
      <c r="F408" s="95"/>
      <c r="G408" s="96"/>
      <c r="H408" s="35" t="s">
        <v>116</v>
      </c>
      <c r="I408" s="74"/>
      <c r="J408" s="74"/>
      <c r="K408" s="74"/>
      <c r="L408" s="74"/>
      <c r="M408" s="74"/>
      <c r="N408" s="74"/>
      <c r="O408" s="74"/>
      <c r="P408" s="74"/>
      <c r="Q408" s="74"/>
      <c r="R408" s="74"/>
      <c r="S408" s="74"/>
      <c r="T408" s="74"/>
      <c r="U408" s="29"/>
    </row>
    <row r="409" spans="2:22" ht="13.5" customHeight="1">
      <c r="B409" s="125"/>
      <c r="C409" s="92"/>
      <c r="D409" s="56" t="s">
        <v>115</v>
      </c>
      <c r="E409" s="57">
        <v>78</v>
      </c>
      <c r="F409" s="53" t="s">
        <v>151</v>
      </c>
      <c r="G409" s="54">
        <v>0.85</v>
      </c>
      <c r="H409" s="36" t="s">
        <v>117</v>
      </c>
      <c r="I409" s="22">
        <v>8704</v>
      </c>
      <c r="J409" s="22">
        <v>8987</v>
      </c>
      <c r="K409" s="23">
        <v>8565</v>
      </c>
      <c r="L409" s="23">
        <v>7315</v>
      </c>
      <c r="M409" s="24">
        <v>10063</v>
      </c>
      <c r="N409" s="23">
        <v>8629</v>
      </c>
      <c r="O409" s="23">
        <v>7249</v>
      </c>
      <c r="P409" s="23">
        <v>7888</v>
      </c>
      <c r="Q409" s="23">
        <v>7743</v>
      </c>
      <c r="R409" s="23">
        <v>10221</v>
      </c>
      <c r="S409" s="23">
        <v>7962</v>
      </c>
      <c r="T409" s="23">
        <v>6745</v>
      </c>
      <c r="U409" s="28">
        <f t="shared" si="118"/>
        <v>100071</v>
      </c>
      <c r="V409" s="2" t="s">
        <v>113</v>
      </c>
    </row>
    <row r="410" spans="2:22" ht="13.5" customHeight="1">
      <c r="B410" s="125"/>
      <c r="C410" s="93"/>
      <c r="D410" s="58" t="s">
        <v>152</v>
      </c>
      <c r="E410" s="97">
        <f>ROUNDDOWN(E408*E409*G409*12,2)</f>
        <v>0</v>
      </c>
      <c r="F410" s="98"/>
      <c r="G410" s="99"/>
      <c r="H410" s="37" t="s">
        <v>118</v>
      </c>
      <c r="I410" s="32">
        <f t="shared" ref="I410:T410" si="135">ROUNDDOWN(I408*I409,2)</f>
        <v>0</v>
      </c>
      <c r="J410" s="32">
        <f t="shared" si="135"/>
        <v>0</v>
      </c>
      <c r="K410" s="32">
        <f t="shared" si="135"/>
        <v>0</v>
      </c>
      <c r="L410" s="32">
        <f t="shared" si="135"/>
        <v>0</v>
      </c>
      <c r="M410" s="32">
        <f t="shared" si="135"/>
        <v>0</v>
      </c>
      <c r="N410" s="32">
        <f t="shared" si="135"/>
        <v>0</v>
      </c>
      <c r="O410" s="32">
        <f t="shared" si="135"/>
        <v>0</v>
      </c>
      <c r="P410" s="32">
        <f t="shared" si="135"/>
        <v>0</v>
      </c>
      <c r="Q410" s="32">
        <f t="shared" si="135"/>
        <v>0</v>
      </c>
      <c r="R410" s="32">
        <f t="shared" si="135"/>
        <v>0</v>
      </c>
      <c r="S410" s="32">
        <f t="shared" si="135"/>
        <v>0</v>
      </c>
      <c r="T410" s="32">
        <f t="shared" si="135"/>
        <v>0</v>
      </c>
      <c r="U410" s="33">
        <f t="shared" si="118"/>
        <v>0</v>
      </c>
      <c r="V410" s="21">
        <f>ROUNDDOWN(E410+U410,0)</f>
        <v>0</v>
      </c>
    </row>
    <row r="411" spans="2:22" s="2" customFormat="1" ht="13.5" customHeight="1">
      <c r="B411" s="126" t="s">
        <v>56</v>
      </c>
      <c r="C411" s="91" t="s">
        <v>147</v>
      </c>
      <c r="D411" s="55" t="s">
        <v>114</v>
      </c>
      <c r="E411" s="94"/>
      <c r="F411" s="95"/>
      <c r="G411" s="96"/>
      <c r="H411" s="35" t="s">
        <v>116</v>
      </c>
      <c r="I411" s="74"/>
      <c r="J411" s="74"/>
      <c r="K411" s="74"/>
      <c r="L411" s="74"/>
      <c r="M411" s="74"/>
      <c r="N411" s="74"/>
      <c r="O411" s="74"/>
      <c r="P411" s="74"/>
      <c r="Q411" s="74"/>
      <c r="R411" s="74"/>
      <c r="S411" s="74"/>
      <c r="T411" s="74"/>
      <c r="U411" s="29"/>
    </row>
    <row r="412" spans="2:22" ht="13.5" customHeight="1">
      <c r="B412" s="125"/>
      <c r="C412" s="92"/>
      <c r="D412" s="56" t="s">
        <v>115</v>
      </c>
      <c r="E412" s="57">
        <v>46</v>
      </c>
      <c r="F412" s="53" t="s">
        <v>151</v>
      </c>
      <c r="G412" s="54">
        <v>0.85</v>
      </c>
      <c r="H412" s="36" t="s">
        <v>117</v>
      </c>
      <c r="I412" s="22">
        <v>6537</v>
      </c>
      <c r="J412" s="22">
        <v>6769</v>
      </c>
      <c r="K412" s="23">
        <v>6857</v>
      </c>
      <c r="L412" s="23">
        <v>5519</v>
      </c>
      <c r="M412" s="24">
        <v>8484</v>
      </c>
      <c r="N412" s="23">
        <v>7137</v>
      </c>
      <c r="O412" s="23">
        <v>5916</v>
      </c>
      <c r="P412" s="23">
        <v>5338</v>
      </c>
      <c r="Q412" s="23">
        <v>6249</v>
      </c>
      <c r="R412" s="23">
        <v>7367</v>
      </c>
      <c r="S412" s="23">
        <v>4837</v>
      </c>
      <c r="T412" s="23">
        <v>5071</v>
      </c>
      <c r="U412" s="28">
        <f t="shared" si="118"/>
        <v>76081</v>
      </c>
      <c r="V412" s="2" t="s">
        <v>113</v>
      </c>
    </row>
    <row r="413" spans="2:22" ht="13.5" customHeight="1">
      <c r="B413" s="127"/>
      <c r="C413" s="93"/>
      <c r="D413" s="58" t="s">
        <v>152</v>
      </c>
      <c r="E413" s="97">
        <f>ROUNDDOWN(E411*E412*G412*12,2)</f>
        <v>0</v>
      </c>
      <c r="F413" s="98"/>
      <c r="G413" s="99"/>
      <c r="H413" s="37" t="s">
        <v>118</v>
      </c>
      <c r="I413" s="32">
        <f t="shared" ref="I413:T413" si="136">ROUNDDOWN(I411*I412,2)</f>
        <v>0</v>
      </c>
      <c r="J413" s="32">
        <f t="shared" si="136"/>
        <v>0</v>
      </c>
      <c r="K413" s="32">
        <f t="shared" si="136"/>
        <v>0</v>
      </c>
      <c r="L413" s="32">
        <f t="shared" si="136"/>
        <v>0</v>
      </c>
      <c r="M413" s="32">
        <f t="shared" si="136"/>
        <v>0</v>
      </c>
      <c r="N413" s="32">
        <f t="shared" si="136"/>
        <v>0</v>
      </c>
      <c r="O413" s="32">
        <f t="shared" si="136"/>
        <v>0</v>
      </c>
      <c r="P413" s="32">
        <f t="shared" si="136"/>
        <v>0</v>
      </c>
      <c r="Q413" s="32">
        <f t="shared" si="136"/>
        <v>0</v>
      </c>
      <c r="R413" s="32">
        <f t="shared" si="136"/>
        <v>0</v>
      </c>
      <c r="S413" s="32">
        <f t="shared" si="136"/>
        <v>0</v>
      </c>
      <c r="T413" s="32">
        <f t="shared" si="136"/>
        <v>0</v>
      </c>
      <c r="U413" s="33">
        <f t="shared" si="118"/>
        <v>0</v>
      </c>
      <c r="V413" s="21">
        <f>ROUNDDOWN(E413+U413,0)</f>
        <v>0</v>
      </c>
    </row>
    <row r="414" spans="2:22" s="2" customFormat="1" ht="13.5" customHeight="1">
      <c r="B414" s="125" t="s">
        <v>59</v>
      </c>
      <c r="C414" s="91" t="s">
        <v>147</v>
      </c>
      <c r="D414" s="55" t="s">
        <v>114</v>
      </c>
      <c r="E414" s="94"/>
      <c r="F414" s="95"/>
      <c r="G414" s="96"/>
      <c r="H414" s="35" t="s">
        <v>116</v>
      </c>
      <c r="I414" s="74"/>
      <c r="J414" s="74"/>
      <c r="K414" s="74"/>
      <c r="L414" s="74"/>
      <c r="M414" s="74"/>
      <c r="N414" s="74"/>
      <c r="O414" s="74"/>
      <c r="P414" s="74"/>
      <c r="Q414" s="74"/>
      <c r="R414" s="74"/>
      <c r="S414" s="74"/>
      <c r="T414" s="74"/>
      <c r="U414" s="29"/>
    </row>
    <row r="415" spans="2:22" ht="13.5" customHeight="1">
      <c r="B415" s="125"/>
      <c r="C415" s="92"/>
      <c r="D415" s="56" t="s">
        <v>115</v>
      </c>
      <c r="E415" s="57">
        <v>76</v>
      </c>
      <c r="F415" s="53" t="s">
        <v>151</v>
      </c>
      <c r="G415" s="54">
        <v>0.85</v>
      </c>
      <c r="H415" s="36" t="s">
        <v>117</v>
      </c>
      <c r="I415" s="22">
        <v>7471</v>
      </c>
      <c r="J415" s="22">
        <v>7938</v>
      </c>
      <c r="K415" s="23">
        <v>8534</v>
      </c>
      <c r="L415" s="23">
        <v>7973</v>
      </c>
      <c r="M415" s="24">
        <v>9470</v>
      </c>
      <c r="N415" s="23">
        <v>8309</v>
      </c>
      <c r="O415" s="23">
        <v>7563</v>
      </c>
      <c r="P415" s="23">
        <v>6211</v>
      </c>
      <c r="Q415" s="23">
        <v>6955</v>
      </c>
      <c r="R415" s="23">
        <v>9670</v>
      </c>
      <c r="S415" s="23">
        <v>8952</v>
      </c>
      <c r="T415" s="23">
        <v>8747</v>
      </c>
      <c r="U415" s="28">
        <f t="shared" si="118"/>
        <v>97793</v>
      </c>
      <c r="V415" s="2" t="s">
        <v>113</v>
      </c>
    </row>
    <row r="416" spans="2:22" ht="13.5" customHeight="1">
      <c r="B416" s="125"/>
      <c r="C416" s="93"/>
      <c r="D416" s="58" t="s">
        <v>152</v>
      </c>
      <c r="E416" s="97">
        <f>ROUNDDOWN(E414*E415*G415*12,2)</f>
        <v>0</v>
      </c>
      <c r="F416" s="98"/>
      <c r="G416" s="99"/>
      <c r="H416" s="37" t="s">
        <v>118</v>
      </c>
      <c r="I416" s="32">
        <f t="shared" ref="I416:T416" si="137">ROUNDDOWN(I414*I415,2)</f>
        <v>0</v>
      </c>
      <c r="J416" s="32">
        <f t="shared" si="137"/>
        <v>0</v>
      </c>
      <c r="K416" s="32">
        <f t="shared" si="137"/>
        <v>0</v>
      </c>
      <c r="L416" s="32">
        <f t="shared" si="137"/>
        <v>0</v>
      </c>
      <c r="M416" s="32">
        <f t="shared" si="137"/>
        <v>0</v>
      </c>
      <c r="N416" s="32">
        <f t="shared" si="137"/>
        <v>0</v>
      </c>
      <c r="O416" s="32">
        <f t="shared" si="137"/>
        <v>0</v>
      </c>
      <c r="P416" s="32">
        <f t="shared" si="137"/>
        <v>0</v>
      </c>
      <c r="Q416" s="32">
        <f t="shared" si="137"/>
        <v>0</v>
      </c>
      <c r="R416" s="32">
        <f t="shared" si="137"/>
        <v>0</v>
      </c>
      <c r="S416" s="32">
        <f t="shared" si="137"/>
        <v>0</v>
      </c>
      <c r="T416" s="32">
        <f t="shared" si="137"/>
        <v>0</v>
      </c>
      <c r="U416" s="33">
        <f t="shared" si="118"/>
        <v>0</v>
      </c>
      <c r="V416" s="21">
        <f>ROUNDDOWN(E416+U416,0)</f>
        <v>0</v>
      </c>
    </row>
    <row r="417" spans="2:22" s="2" customFormat="1" ht="13.5" customHeight="1">
      <c r="B417" s="126" t="s">
        <v>60</v>
      </c>
      <c r="C417" s="91" t="s">
        <v>147</v>
      </c>
      <c r="D417" s="55" t="s">
        <v>114</v>
      </c>
      <c r="E417" s="94"/>
      <c r="F417" s="95"/>
      <c r="G417" s="96"/>
      <c r="H417" s="35" t="s">
        <v>116</v>
      </c>
      <c r="I417" s="74"/>
      <c r="J417" s="74"/>
      <c r="K417" s="74"/>
      <c r="L417" s="74"/>
      <c r="M417" s="74"/>
      <c r="N417" s="74"/>
      <c r="O417" s="74"/>
      <c r="P417" s="74"/>
      <c r="Q417" s="74"/>
      <c r="R417" s="74"/>
      <c r="S417" s="74"/>
      <c r="T417" s="74"/>
      <c r="U417" s="29"/>
    </row>
    <row r="418" spans="2:22" ht="13.5" customHeight="1">
      <c r="B418" s="125"/>
      <c r="C418" s="92"/>
      <c r="D418" s="56" t="s">
        <v>115</v>
      </c>
      <c r="E418" s="57">
        <v>27</v>
      </c>
      <c r="F418" s="53" t="s">
        <v>151</v>
      </c>
      <c r="G418" s="54">
        <v>0.85</v>
      </c>
      <c r="H418" s="36" t="s">
        <v>117</v>
      </c>
      <c r="I418" s="22">
        <v>3485</v>
      </c>
      <c r="J418" s="22">
        <v>4129</v>
      </c>
      <c r="K418" s="23">
        <v>3629</v>
      </c>
      <c r="L418" s="23">
        <v>3097</v>
      </c>
      <c r="M418" s="24">
        <v>4267</v>
      </c>
      <c r="N418" s="23">
        <v>3879</v>
      </c>
      <c r="O418" s="23">
        <v>3332</v>
      </c>
      <c r="P418" s="23">
        <v>3272</v>
      </c>
      <c r="Q418" s="23">
        <v>3815</v>
      </c>
      <c r="R418" s="23">
        <v>5282</v>
      </c>
      <c r="S418" s="23">
        <v>3652</v>
      </c>
      <c r="T418" s="23">
        <v>3029</v>
      </c>
      <c r="U418" s="28">
        <f t="shared" si="118"/>
        <v>44868</v>
      </c>
      <c r="V418" s="2" t="s">
        <v>113</v>
      </c>
    </row>
    <row r="419" spans="2:22" ht="13.5" customHeight="1">
      <c r="B419" s="127"/>
      <c r="C419" s="93"/>
      <c r="D419" s="58" t="s">
        <v>152</v>
      </c>
      <c r="E419" s="97">
        <f>ROUNDDOWN(E417*E418*G418*12,2)</f>
        <v>0</v>
      </c>
      <c r="F419" s="98"/>
      <c r="G419" s="99"/>
      <c r="H419" s="37" t="s">
        <v>118</v>
      </c>
      <c r="I419" s="32">
        <f t="shared" ref="I419:T419" si="138">ROUNDDOWN(I417*I418,2)</f>
        <v>0</v>
      </c>
      <c r="J419" s="32">
        <f t="shared" si="138"/>
        <v>0</v>
      </c>
      <c r="K419" s="32">
        <f t="shared" si="138"/>
        <v>0</v>
      </c>
      <c r="L419" s="32">
        <f t="shared" si="138"/>
        <v>0</v>
      </c>
      <c r="M419" s="32">
        <f t="shared" si="138"/>
        <v>0</v>
      </c>
      <c r="N419" s="32">
        <f t="shared" si="138"/>
        <v>0</v>
      </c>
      <c r="O419" s="32">
        <f t="shared" si="138"/>
        <v>0</v>
      </c>
      <c r="P419" s="32">
        <f t="shared" si="138"/>
        <v>0</v>
      </c>
      <c r="Q419" s="32">
        <f t="shared" si="138"/>
        <v>0</v>
      </c>
      <c r="R419" s="32">
        <f t="shared" si="138"/>
        <v>0</v>
      </c>
      <c r="S419" s="32">
        <f t="shared" si="138"/>
        <v>0</v>
      </c>
      <c r="T419" s="32">
        <f t="shared" si="138"/>
        <v>0</v>
      </c>
      <c r="U419" s="33">
        <f t="shared" si="118"/>
        <v>0</v>
      </c>
      <c r="V419" s="21">
        <f>ROUNDDOWN(E419+U419,0)</f>
        <v>0</v>
      </c>
    </row>
    <row r="420" spans="2:22" s="2" customFormat="1" ht="13.5" customHeight="1">
      <c r="B420" s="125" t="s">
        <v>62</v>
      </c>
      <c r="C420" s="91" t="s">
        <v>147</v>
      </c>
      <c r="D420" s="55" t="s">
        <v>114</v>
      </c>
      <c r="E420" s="94"/>
      <c r="F420" s="95"/>
      <c r="G420" s="96"/>
      <c r="H420" s="35" t="s">
        <v>116</v>
      </c>
      <c r="I420" s="74"/>
      <c r="J420" s="74"/>
      <c r="K420" s="74"/>
      <c r="L420" s="74"/>
      <c r="M420" s="74"/>
      <c r="N420" s="74"/>
      <c r="O420" s="74"/>
      <c r="P420" s="74"/>
      <c r="Q420" s="74"/>
      <c r="R420" s="74"/>
      <c r="S420" s="74"/>
      <c r="T420" s="74"/>
      <c r="U420" s="29"/>
    </row>
    <row r="421" spans="2:22" ht="13.5" customHeight="1">
      <c r="B421" s="125"/>
      <c r="C421" s="92"/>
      <c r="D421" s="56" t="s">
        <v>115</v>
      </c>
      <c r="E421" s="57">
        <v>33</v>
      </c>
      <c r="F421" s="53" t="s">
        <v>151</v>
      </c>
      <c r="G421" s="54">
        <v>0.85</v>
      </c>
      <c r="H421" s="36" t="s">
        <v>117</v>
      </c>
      <c r="I421" s="22">
        <v>3570</v>
      </c>
      <c r="J421" s="22">
        <v>3142</v>
      </c>
      <c r="K421" s="23">
        <v>4771</v>
      </c>
      <c r="L421" s="23">
        <v>5517</v>
      </c>
      <c r="M421" s="24">
        <v>7036</v>
      </c>
      <c r="N421" s="23">
        <v>5987</v>
      </c>
      <c r="O421" s="23">
        <v>3543</v>
      </c>
      <c r="P421" s="23">
        <v>2697</v>
      </c>
      <c r="Q421" s="23">
        <v>5586</v>
      </c>
      <c r="R421" s="23">
        <v>5565</v>
      </c>
      <c r="S421" s="23">
        <v>5072</v>
      </c>
      <c r="T421" s="23">
        <v>5452</v>
      </c>
      <c r="U421" s="28">
        <f t="shared" si="118"/>
        <v>57938</v>
      </c>
      <c r="V421" s="2" t="s">
        <v>113</v>
      </c>
    </row>
    <row r="422" spans="2:22" ht="13.5" customHeight="1">
      <c r="B422" s="125"/>
      <c r="C422" s="93"/>
      <c r="D422" s="58" t="s">
        <v>152</v>
      </c>
      <c r="E422" s="97">
        <f>ROUNDDOWN(E420*E421*G421*12,2)</f>
        <v>0</v>
      </c>
      <c r="F422" s="98"/>
      <c r="G422" s="99"/>
      <c r="H422" s="37" t="s">
        <v>118</v>
      </c>
      <c r="I422" s="32">
        <f t="shared" ref="I422:T422" si="139">ROUNDDOWN(I420*I421,2)</f>
        <v>0</v>
      </c>
      <c r="J422" s="32">
        <f t="shared" si="139"/>
        <v>0</v>
      </c>
      <c r="K422" s="32">
        <f t="shared" si="139"/>
        <v>0</v>
      </c>
      <c r="L422" s="32">
        <f t="shared" si="139"/>
        <v>0</v>
      </c>
      <c r="M422" s="32">
        <f t="shared" si="139"/>
        <v>0</v>
      </c>
      <c r="N422" s="32">
        <f t="shared" si="139"/>
        <v>0</v>
      </c>
      <c r="O422" s="32">
        <f t="shared" si="139"/>
        <v>0</v>
      </c>
      <c r="P422" s="32">
        <f t="shared" si="139"/>
        <v>0</v>
      </c>
      <c r="Q422" s="32">
        <f t="shared" si="139"/>
        <v>0</v>
      </c>
      <c r="R422" s="32">
        <f t="shared" si="139"/>
        <v>0</v>
      </c>
      <c r="S422" s="32">
        <f t="shared" si="139"/>
        <v>0</v>
      </c>
      <c r="T422" s="32">
        <f t="shared" si="139"/>
        <v>0</v>
      </c>
      <c r="U422" s="33">
        <f t="shared" si="118"/>
        <v>0</v>
      </c>
      <c r="V422" s="21">
        <f>ROUNDDOWN(E422+U422,0)</f>
        <v>0</v>
      </c>
    </row>
    <row r="423" spans="2:22" s="2" customFormat="1" ht="13.5" customHeight="1">
      <c r="B423" s="126" t="s">
        <v>63</v>
      </c>
      <c r="C423" s="91" t="s">
        <v>147</v>
      </c>
      <c r="D423" s="55" t="s">
        <v>114</v>
      </c>
      <c r="E423" s="94"/>
      <c r="F423" s="95"/>
      <c r="G423" s="96"/>
      <c r="H423" s="35" t="s">
        <v>116</v>
      </c>
      <c r="I423" s="74"/>
      <c r="J423" s="74"/>
      <c r="K423" s="74"/>
      <c r="L423" s="74"/>
      <c r="M423" s="74"/>
      <c r="N423" s="74"/>
      <c r="O423" s="74"/>
      <c r="P423" s="74"/>
      <c r="Q423" s="74"/>
      <c r="R423" s="74"/>
      <c r="S423" s="74"/>
      <c r="T423" s="74"/>
      <c r="U423" s="29"/>
    </row>
    <row r="424" spans="2:22" ht="13.5" customHeight="1">
      <c r="B424" s="125"/>
      <c r="C424" s="92"/>
      <c r="D424" s="56" t="s">
        <v>115</v>
      </c>
      <c r="E424" s="57">
        <v>23</v>
      </c>
      <c r="F424" s="53" t="s">
        <v>151</v>
      </c>
      <c r="G424" s="54">
        <v>0.85</v>
      </c>
      <c r="H424" s="36" t="s">
        <v>117</v>
      </c>
      <c r="I424" s="22">
        <v>3262</v>
      </c>
      <c r="J424" s="22">
        <v>3816</v>
      </c>
      <c r="K424" s="23">
        <v>4377</v>
      </c>
      <c r="L424" s="23">
        <v>4217</v>
      </c>
      <c r="M424" s="24">
        <v>5471</v>
      </c>
      <c r="N424" s="23">
        <v>4819</v>
      </c>
      <c r="O424" s="23">
        <v>3412</v>
      </c>
      <c r="P424" s="23">
        <v>2893</v>
      </c>
      <c r="Q424" s="23">
        <v>3781</v>
      </c>
      <c r="R424" s="23">
        <v>4730</v>
      </c>
      <c r="S424" s="23">
        <v>2629</v>
      </c>
      <c r="T424" s="23">
        <v>2867</v>
      </c>
      <c r="U424" s="28">
        <f t="shared" ref="U424:U431" si="140">SUM(I424:T424)</f>
        <v>46274</v>
      </c>
      <c r="V424" s="2" t="s">
        <v>113</v>
      </c>
    </row>
    <row r="425" spans="2:22" ht="13.5" customHeight="1">
      <c r="B425" s="127"/>
      <c r="C425" s="93"/>
      <c r="D425" s="58" t="s">
        <v>152</v>
      </c>
      <c r="E425" s="97">
        <f>ROUNDDOWN(E423*E424*G424*12,2)</f>
        <v>0</v>
      </c>
      <c r="F425" s="98"/>
      <c r="G425" s="99"/>
      <c r="H425" s="37" t="s">
        <v>118</v>
      </c>
      <c r="I425" s="32">
        <f t="shared" ref="I425:T425" si="141">ROUNDDOWN(I423*I424,2)</f>
        <v>0</v>
      </c>
      <c r="J425" s="32">
        <f t="shared" si="141"/>
        <v>0</v>
      </c>
      <c r="K425" s="32">
        <f t="shared" si="141"/>
        <v>0</v>
      </c>
      <c r="L425" s="32">
        <f t="shared" si="141"/>
        <v>0</v>
      </c>
      <c r="M425" s="32">
        <f t="shared" si="141"/>
        <v>0</v>
      </c>
      <c r="N425" s="32">
        <f t="shared" si="141"/>
        <v>0</v>
      </c>
      <c r="O425" s="32">
        <f t="shared" si="141"/>
        <v>0</v>
      </c>
      <c r="P425" s="32">
        <f t="shared" si="141"/>
        <v>0</v>
      </c>
      <c r="Q425" s="32">
        <f t="shared" si="141"/>
        <v>0</v>
      </c>
      <c r="R425" s="32">
        <f t="shared" si="141"/>
        <v>0</v>
      </c>
      <c r="S425" s="32">
        <f t="shared" si="141"/>
        <v>0</v>
      </c>
      <c r="T425" s="32">
        <f t="shared" si="141"/>
        <v>0</v>
      </c>
      <c r="U425" s="33">
        <f t="shared" si="140"/>
        <v>0</v>
      </c>
      <c r="V425" s="21">
        <f>ROUNDDOWN(E425+U425,0)</f>
        <v>0</v>
      </c>
    </row>
    <row r="426" spans="2:22" s="2" customFormat="1" ht="13.5" customHeight="1">
      <c r="B426" s="125" t="s">
        <v>64</v>
      </c>
      <c r="C426" s="91" t="s">
        <v>147</v>
      </c>
      <c r="D426" s="55" t="s">
        <v>114</v>
      </c>
      <c r="E426" s="94"/>
      <c r="F426" s="95"/>
      <c r="G426" s="96"/>
      <c r="H426" s="35" t="s">
        <v>116</v>
      </c>
      <c r="I426" s="74"/>
      <c r="J426" s="74"/>
      <c r="K426" s="74"/>
      <c r="L426" s="74"/>
      <c r="M426" s="74"/>
      <c r="N426" s="74"/>
      <c r="O426" s="74"/>
      <c r="P426" s="74"/>
      <c r="Q426" s="74"/>
      <c r="R426" s="74"/>
      <c r="S426" s="74"/>
      <c r="T426" s="74"/>
      <c r="U426" s="29"/>
    </row>
    <row r="427" spans="2:22" ht="13.5" customHeight="1">
      <c r="B427" s="125"/>
      <c r="C427" s="92"/>
      <c r="D427" s="56" t="s">
        <v>115</v>
      </c>
      <c r="E427" s="57">
        <v>68</v>
      </c>
      <c r="F427" s="53" t="s">
        <v>151</v>
      </c>
      <c r="G427" s="54">
        <v>0.85</v>
      </c>
      <c r="H427" s="36" t="s">
        <v>117</v>
      </c>
      <c r="I427" s="22">
        <v>2755</v>
      </c>
      <c r="J427" s="22">
        <v>3221</v>
      </c>
      <c r="K427" s="23">
        <v>4968</v>
      </c>
      <c r="L427" s="23">
        <v>5696</v>
      </c>
      <c r="M427" s="24">
        <v>7938</v>
      </c>
      <c r="N427" s="23">
        <v>6552</v>
      </c>
      <c r="O427" s="23">
        <v>4881</v>
      </c>
      <c r="P427" s="23">
        <v>2750</v>
      </c>
      <c r="Q427" s="23">
        <v>3491</v>
      </c>
      <c r="R427" s="23">
        <v>6128</v>
      </c>
      <c r="S427" s="23">
        <v>2608</v>
      </c>
      <c r="T427" s="23">
        <v>3070</v>
      </c>
      <c r="U427" s="28">
        <f t="shared" si="140"/>
        <v>54058</v>
      </c>
      <c r="V427" s="2" t="s">
        <v>113</v>
      </c>
    </row>
    <row r="428" spans="2:22" ht="13.5" customHeight="1">
      <c r="B428" s="125"/>
      <c r="C428" s="93"/>
      <c r="D428" s="58" t="s">
        <v>152</v>
      </c>
      <c r="E428" s="97">
        <f>ROUNDDOWN(E426*E427*G427*12,2)</f>
        <v>0</v>
      </c>
      <c r="F428" s="98"/>
      <c r="G428" s="99"/>
      <c r="H428" s="37" t="s">
        <v>118</v>
      </c>
      <c r="I428" s="32">
        <f t="shared" ref="I428:T428" si="142">ROUNDDOWN(I426*I427,2)</f>
        <v>0</v>
      </c>
      <c r="J428" s="32">
        <f t="shared" si="142"/>
        <v>0</v>
      </c>
      <c r="K428" s="32">
        <f t="shared" si="142"/>
        <v>0</v>
      </c>
      <c r="L428" s="32">
        <f t="shared" si="142"/>
        <v>0</v>
      </c>
      <c r="M428" s="32">
        <f t="shared" si="142"/>
        <v>0</v>
      </c>
      <c r="N428" s="32">
        <f t="shared" si="142"/>
        <v>0</v>
      </c>
      <c r="O428" s="32">
        <f t="shared" si="142"/>
        <v>0</v>
      </c>
      <c r="P428" s="32">
        <f t="shared" si="142"/>
        <v>0</v>
      </c>
      <c r="Q428" s="32">
        <f t="shared" si="142"/>
        <v>0</v>
      </c>
      <c r="R428" s="32">
        <f t="shared" si="142"/>
        <v>0</v>
      </c>
      <c r="S428" s="32">
        <f t="shared" si="142"/>
        <v>0</v>
      </c>
      <c r="T428" s="32">
        <f t="shared" si="142"/>
        <v>0</v>
      </c>
      <c r="U428" s="33">
        <f t="shared" si="140"/>
        <v>0</v>
      </c>
      <c r="V428" s="21">
        <f>ROUNDDOWN(E428+U428,0)</f>
        <v>0</v>
      </c>
    </row>
    <row r="429" spans="2:22" s="2" customFormat="1" ht="13.5" customHeight="1">
      <c r="B429" s="126" t="s">
        <v>65</v>
      </c>
      <c r="C429" s="91" t="s">
        <v>138</v>
      </c>
      <c r="D429" s="55" t="s">
        <v>131</v>
      </c>
      <c r="E429" s="94"/>
      <c r="F429" s="95"/>
      <c r="G429" s="96"/>
      <c r="H429" s="35" t="s">
        <v>116</v>
      </c>
      <c r="I429" s="74"/>
      <c r="J429" s="74"/>
      <c r="K429" s="74"/>
      <c r="L429" s="74"/>
      <c r="M429" s="74"/>
      <c r="N429" s="74"/>
      <c r="O429" s="74"/>
      <c r="P429" s="74"/>
      <c r="Q429" s="74"/>
      <c r="R429" s="74"/>
      <c r="S429" s="74"/>
      <c r="T429" s="74"/>
      <c r="U429" s="29"/>
    </row>
    <row r="430" spans="2:22" ht="13.5" customHeight="1">
      <c r="B430" s="125"/>
      <c r="C430" s="92"/>
      <c r="D430" s="56" t="s">
        <v>130</v>
      </c>
      <c r="E430" s="59">
        <v>30</v>
      </c>
      <c r="F430" s="53" t="s">
        <v>151</v>
      </c>
      <c r="G430" s="54" t="s">
        <v>100</v>
      </c>
      <c r="H430" s="36" t="s">
        <v>117</v>
      </c>
      <c r="I430" s="22">
        <v>221</v>
      </c>
      <c r="J430" s="22">
        <v>210</v>
      </c>
      <c r="K430" s="23">
        <v>206</v>
      </c>
      <c r="L430" s="23">
        <v>212</v>
      </c>
      <c r="M430" s="24">
        <v>185</v>
      </c>
      <c r="N430" s="23">
        <v>162</v>
      </c>
      <c r="O430" s="23">
        <v>185</v>
      </c>
      <c r="P430" s="23">
        <v>172</v>
      </c>
      <c r="Q430" s="23">
        <v>141</v>
      </c>
      <c r="R430" s="23">
        <v>136</v>
      </c>
      <c r="S430" s="23">
        <v>141</v>
      </c>
      <c r="T430" s="23">
        <v>144</v>
      </c>
      <c r="U430" s="28">
        <f t="shared" si="140"/>
        <v>2115</v>
      </c>
      <c r="V430" s="2" t="s">
        <v>113</v>
      </c>
    </row>
    <row r="431" spans="2:22" ht="14.25" customHeight="1" thickBot="1">
      <c r="B431" s="127"/>
      <c r="C431" s="93"/>
      <c r="D431" s="58" t="s">
        <v>119</v>
      </c>
      <c r="E431" s="97">
        <f>ROUNDDOWN(E429*E430*12,2)</f>
        <v>0</v>
      </c>
      <c r="F431" s="98"/>
      <c r="G431" s="99"/>
      <c r="H431" s="37" t="s">
        <v>118</v>
      </c>
      <c r="I431" s="32">
        <f t="shared" ref="I431:T431" si="143">ROUNDDOWN(I429*I430,2)</f>
        <v>0</v>
      </c>
      <c r="J431" s="32">
        <f t="shared" si="143"/>
        <v>0</v>
      </c>
      <c r="K431" s="32">
        <f t="shared" si="143"/>
        <v>0</v>
      </c>
      <c r="L431" s="32">
        <f t="shared" si="143"/>
        <v>0</v>
      </c>
      <c r="M431" s="32">
        <f t="shared" si="143"/>
        <v>0</v>
      </c>
      <c r="N431" s="32">
        <f t="shared" si="143"/>
        <v>0</v>
      </c>
      <c r="O431" s="32">
        <f t="shared" si="143"/>
        <v>0</v>
      </c>
      <c r="P431" s="32">
        <f t="shared" si="143"/>
        <v>0</v>
      </c>
      <c r="Q431" s="32">
        <f t="shared" si="143"/>
        <v>0</v>
      </c>
      <c r="R431" s="32">
        <f t="shared" si="143"/>
        <v>0</v>
      </c>
      <c r="S431" s="32">
        <f t="shared" si="143"/>
        <v>0</v>
      </c>
      <c r="T431" s="32">
        <f t="shared" si="143"/>
        <v>0</v>
      </c>
      <c r="U431" s="33">
        <f t="shared" si="140"/>
        <v>0</v>
      </c>
      <c r="V431" s="43">
        <f>ROUNDDOWN(E431+U431,0)</f>
        <v>0</v>
      </c>
    </row>
    <row r="432" spans="2:22" ht="13.5" thickBot="1">
      <c r="D432" s="12"/>
      <c r="E432" s="63"/>
      <c r="F432" s="63"/>
      <c r="G432" s="63"/>
      <c r="U432" s="3" t="s">
        <v>144</v>
      </c>
      <c r="V432" s="44">
        <f>V296+V299+V302+V305+V308+V311+V314+V317+V320+V323+V326+V329+V332+V335+V338+V341+V344+V347+V350+V353+V356+V359+V362+V365+V368+V371+V374+V377+V380+V383+V386+V389+V392+V395+V398+V401+V404+V407+V410+V413+V416+V419+V422+V425+V428+V431</f>
        <v>0</v>
      </c>
    </row>
    <row r="433" spans="2:22">
      <c r="D433" s="12"/>
      <c r="E433" s="63"/>
      <c r="F433" s="63"/>
      <c r="G433" s="63"/>
    </row>
    <row r="434" spans="2:22">
      <c r="B434" s="13" t="s">
        <v>141</v>
      </c>
      <c r="C434" s="72"/>
      <c r="D434" s="64"/>
      <c r="E434" s="65"/>
      <c r="F434" s="65"/>
      <c r="G434" s="65"/>
      <c r="H434" s="15"/>
      <c r="I434" s="16"/>
      <c r="J434" s="17"/>
      <c r="K434" s="18"/>
      <c r="L434" s="18"/>
      <c r="M434" s="18"/>
      <c r="N434" s="19"/>
      <c r="O434" s="19"/>
      <c r="P434" s="19"/>
      <c r="Q434" s="19"/>
      <c r="R434" s="19"/>
      <c r="S434" s="19"/>
      <c r="T434" s="19"/>
      <c r="U434" s="14"/>
    </row>
    <row r="435" spans="2:22" ht="18" customHeight="1">
      <c r="B435" s="128" t="s">
        <v>87</v>
      </c>
      <c r="C435" s="100" t="s">
        <v>86</v>
      </c>
      <c r="D435" s="112" t="s">
        <v>110</v>
      </c>
      <c r="E435" s="113"/>
      <c r="F435" s="113"/>
      <c r="G435" s="114"/>
      <c r="H435" s="103" t="s">
        <v>109</v>
      </c>
      <c r="I435" s="104"/>
      <c r="J435" s="104"/>
      <c r="K435" s="104"/>
      <c r="L435" s="104"/>
      <c r="M435" s="104"/>
      <c r="N435" s="104"/>
      <c r="O435" s="104"/>
      <c r="P435" s="104"/>
      <c r="Q435" s="104"/>
      <c r="R435" s="104"/>
      <c r="S435" s="104"/>
      <c r="T435" s="105"/>
      <c r="U435" s="106"/>
    </row>
    <row r="436" spans="2:22" ht="18" customHeight="1">
      <c r="B436" s="129"/>
      <c r="C436" s="102"/>
      <c r="D436" s="115"/>
      <c r="E436" s="116"/>
      <c r="F436" s="116"/>
      <c r="G436" s="117"/>
      <c r="H436" s="34" t="s">
        <v>120</v>
      </c>
      <c r="I436" s="30" t="s">
        <v>88</v>
      </c>
      <c r="J436" s="30" t="s">
        <v>89</v>
      </c>
      <c r="K436" s="30" t="s">
        <v>90</v>
      </c>
      <c r="L436" s="30" t="s">
        <v>91</v>
      </c>
      <c r="M436" s="30" t="s">
        <v>92</v>
      </c>
      <c r="N436" s="30" t="s">
        <v>93</v>
      </c>
      <c r="O436" s="30" t="s">
        <v>94</v>
      </c>
      <c r="P436" s="30" t="s">
        <v>95</v>
      </c>
      <c r="Q436" s="30" t="s">
        <v>96</v>
      </c>
      <c r="R436" s="30" t="s">
        <v>97</v>
      </c>
      <c r="S436" s="30" t="s">
        <v>98</v>
      </c>
      <c r="T436" s="30" t="s">
        <v>143</v>
      </c>
      <c r="U436" s="31" t="s">
        <v>99</v>
      </c>
    </row>
    <row r="437" spans="2:22" ht="13.5" customHeight="1">
      <c r="B437" s="107" t="s">
        <v>26</v>
      </c>
      <c r="C437" s="91" t="s">
        <v>138</v>
      </c>
      <c r="D437" s="55" t="s">
        <v>131</v>
      </c>
      <c r="E437" s="94"/>
      <c r="F437" s="95"/>
      <c r="G437" s="96"/>
      <c r="H437" s="35" t="s">
        <v>116</v>
      </c>
      <c r="I437" s="74"/>
      <c r="J437" s="74"/>
      <c r="K437" s="74"/>
      <c r="L437" s="74"/>
      <c r="M437" s="74"/>
      <c r="N437" s="74"/>
      <c r="O437" s="74"/>
      <c r="P437" s="74"/>
      <c r="Q437" s="74"/>
      <c r="R437" s="74"/>
      <c r="S437" s="74"/>
      <c r="T437" s="74"/>
      <c r="U437" s="29"/>
      <c r="V437" s="2"/>
    </row>
    <row r="438" spans="2:22" ht="13.5" customHeight="1">
      <c r="B438" s="108"/>
      <c r="C438" s="92"/>
      <c r="D438" s="56" t="s">
        <v>130</v>
      </c>
      <c r="E438" s="59">
        <v>23</v>
      </c>
      <c r="F438" s="53" t="s">
        <v>151</v>
      </c>
      <c r="G438" s="54" t="s">
        <v>100</v>
      </c>
      <c r="H438" s="36" t="s">
        <v>117</v>
      </c>
      <c r="I438" s="22">
        <v>806</v>
      </c>
      <c r="J438" s="22">
        <v>863</v>
      </c>
      <c r="K438" s="25">
        <v>934</v>
      </c>
      <c r="L438" s="25">
        <v>1676</v>
      </c>
      <c r="M438" s="24">
        <v>1656</v>
      </c>
      <c r="N438" s="25">
        <v>1492</v>
      </c>
      <c r="O438" s="25">
        <v>834</v>
      </c>
      <c r="P438" s="25">
        <v>819</v>
      </c>
      <c r="Q438" s="25">
        <v>824</v>
      </c>
      <c r="R438" s="25">
        <v>975</v>
      </c>
      <c r="S438" s="25">
        <v>559</v>
      </c>
      <c r="T438" s="25">
        <v>797</v>
      </c>
      <c r="U438" s="28">
        <f>SUM(I438:T438)</f>
        <v>12235</v>
      </c>
      <c r="V438" s="2" t="s">
        <v>113</v>
      </c>
    </row>
    <row r="439" spans="2:22" ht="13.5" customHeight="1">
      <c r="B439" s="108"/>
      <c r="C439" s="93"/>
      <c r="D439" s="58" t="s">
        <v>119</v>
      </c>
      <c r="E439" s="97">
        <f>ROUNDDOWN(E437*E438*12,2)</f>
        <v>0</v>
      </c>
      <c r="F439" s="98"/>
      <c r="G439" s="99"/>
      <c r="H439" s="37" t="s">
        <v>118</v>
      </c>
      <c r="I439" s="32">
        <f t="shared" ref="I439:T439" si="144">ROUNDDOWN(I437*I438,2)</f>
        <v>0</v>
      </c>
      <c r="J439" s="32">
        <f t="shared" si="144"/>
        <v>0</v>
      </c>
      <c r="K439" s="32">
        <f t="shared" si="144"/>
        <v>0</v>
      </c>
      <c r="L439" s="32">
        <f t="shared" si="144"/>
        <v>0</v>
      </c>
      <c r="M439" s="32">
        <f t="shared" si="144"/>
        <v>0</v>
      </c>
      <c r="N439" s="32">
        <f t="shared" si="144"/>
        <v>0</v>
      </c>
      <c r="O439" s="32">
        <f t="shared" si="144"/>
        <v>0</v>
      </c>
      <c r="P439" s="32">
        <f t="shared" si="144"/>
        <v>0</v>
      </c>
      <c r="Q439" s="32">
        <f t="shared" si="144"/>
        <v>0</v>
      </c>
      <c r="R439" s="32">
        <f t="shared" si="144"/>
        <v>0</v>
      </c>
      <c r="S439" s="32">
        <f t="shared" si="144"/>
        <v>0</v>
      </c>
      <c r="T439" s="32">
        <f t="shared" si="144"/>
        <v>0</v>
      </c>
      <c r="U439" s="33">
        <f t="shared" ref="U439:U481" si="145">SUM(I439:T439)</f>
        <v>0</v>
      </c>
      <c r="V439" s="21">
        <f>ROUNDDOWN(E439+U439,0)</f>
        <v>0</v>
      </c>
    </row>
    <row r="440" spans="2:22" ht="13.5" customHeight="1">
      <c r="B440" s="108"/>
      <c r="C440" s="91" t="s">
        <v>149</v>
      </c>
      <c r="D440" s="55" t="s">
        <v>114</v>
      </c>
      <c r="E440" s="94"/>
      <c r="F440" s="95"/>
      <c r="G440" s="96"/>
      <c r="H440" s="35" t="s">
        <v>116</v>
      </c>
      <c r="I440" s="74"/>
      <c r="J440" s="74"/>
      <c r="K440" s="74"/>
      <c r="L440" s="74"/>
      <c r="M440" s="74"/>
      <c r="N440" s="74"/>
      <c r="O440" s="74"/>
      <c r="P440" s="74"/>
      <c r="Q440" s="74"/>
      <c r="R440" s="74"/>
      <c r="S440" s="74"/>
      <c r="T440" s="74"/>
      <c r="U440" s="29"/>
      <c r="V440" s="2"/>
    </row>
    <row r="441" spans="2:22">
      <c r="B441" s="108"/>
      <c r="C441" s="92"/>
      <c r="D441" s="56" t="s">
        <v>115</v>
      </c>
      <c r="E441" s="57">
        <v>11</v>
      </c>
      <c r="F441" s="53" t="s">
        <v>151</v>
      </c>
      <c r="G441" s="54">
        <v>0.95</v>
      </c>
      <c r="H441" s="36" t="s">
        <v>117</v>
      </c>
      <c r="I441" s="22">
        <v>23</v>
      </c>
      <c r="J441" s="22">
        <v>31</v>
      </c>
      <c r="K441" s="25">
        <v>194</v>
      </c>
      <c r="L441" s="25">
        <v>179</v>
      </c>
      <c r="M441" s="24">
        <v>268</v>
      </c>
      <c r="N441" s="25">
        <v>257</v>
      </c>
      <c r="O441" s="25">
        <v>67</v>
      </c>
      <c r="P441" s="25">
        <v>22</v>
      </c>
      <c r="Q441" s="25">
        <v>24</v>
      </c>
      <c r="R441" s="25">
        <v>35</v>
      </c>
      <c r="S441" s="25">
        <v>11</v>
      </c>
      <c r="T441" s="25">
        <v>19</v>
      </c>
      <c r="U441" s="28">
        <f t="shared" si="145"/>
        <v>1130</v>
      </c>
      <c r="V441" s="2" t="s">
        <v>113</v>
      </c>
    </row>
    <row r="442" spans="2:22" ht="13.5" customHeight="1">
      <c r="B442" s="108"/>
      <c r="C442" s="93"/>
      <c r="D442" s="58" t="s">
        <v>152</v>
      </c>
      <c r="E442" s="97">
        <f>ROUNDDOWN(E440*E441*G441*12,2)</f>
        <v>0</v>
      </c>
      <c r="F442" s="98"/>
      <c r="G442" s="99"/>
      <c r="H442" s="37" t="s">
        <v>118</v>
      </c>
      <c r="I442" s="32">
        <f t="shared" ref="I442:T442" si="146">ROUNDDOWN(I440*I441,2)</f>
        <v>0</v>
      </c>
      <c r="J442" s="32">
        <f t="shared" si="146"/>
        <v>0</v>
      </c>
      <c r="K442" s="32">
        <f t="shared" si="146"/>
        <v>0</v>
      </c>
      <c r="L442" s="32">
        <f t="shared" si="146"/>
        <v>0</v>
      </c>
      <c r="M442" s="32">
        <f t="shared" si="146"/>
        <v>0</v>
      </c>
      <c r="N442" s="32">
        <f t="shared" si="146"/>
        <v>0</v>
      </c>
      <c r="O442" s="32">
        <f t="shared" si="146"/>
        <v>0</v>
      </c>
      <c r="P442" s="32">
        <f t="shared" si="146"/>
        <v>0</v>
      </c>
      <c r="Q442" s="32">
        <f t="shared" si="146"/>
        <v>0</v>
      </c>
      <c r="R442" s="32">
        <f t="shared" si="146"/>
        <v>0</v>
      </c>
      <c r="S442" s="32">
        <f t="shared" si="146"/>
        <v>0</v>
      </c>
      <c r="T442" s="32">
        <f t="shared" si="146"/>
        <v>0</v>
      </c>
      <c r="U442" s="33">
        <f t="shared" si="145"/>
        <v>0</v>
      </c>
      <c r="V442" s="21">
        <f>ROUNDDOWN(E442+U442,0)</f>
        <v>0</v>
      </c>
    </row>
    <row r="443" spans="2:22" ht="13.5" customHeight="1">
      <c r="B443" s="108"/>
      <c r="C443" s="91" t="s">
        <v>138</v>
      </c>
      <c r="D443" s="55" t="s">
        <v>131</v>
      </c>
      <c r="E443" s="94"/>
      <c r="F443" s="95"/>
      <c r="G443" s="96"/>
      <c r="H443" s="35" t="s">
        <v>116</v>
      </c>
      <c r="I443" s="74"/>
      <c r="J443" s="74"/>
      <c r="K443" s="74"/>
      <c r="L443" s="74"/>
      <c r="M443" s="74"/>
      <c r="N443" s="74"/>
      <c r="O443" s="74"/>
      <c r="P443" s="74"/>
      <c r="Q443" s="74"/>
      <c r="R443" s="74"/>
      <c r="S443" s="74"/>
      <c r="T443" s="74"/>
      <c r="U443" s="29"/>
      <c r="V443" s="2"/>
    </row>
    <row r="444" spans="2:22">
      <c r="B444" s="108"/>
      <c r="C444" s="92"/>
      <c r="D444" s="56" t="s">
        <v>130</v>
      </c>
      <c r="E444" s="59">
        <v>10</v>
      </c>
      <c r="F444" s="53" t="s">
        <v>151</v>
      </c>
      <c r="G444" s="54" t="s">
        <v>100</v>
      </c>
      <c r="H444" s="36" t="s">
        <v>117</v>
      </c>
      <c r="I444" s="22">
        <v>290</v>
      </c>
      <c r="J444" s="22">
        <v>51</v>
      </c>
      <c r="K444" s="25">
        <v>15</v>
      </c>
      <c r="L444" s="25">
        <v>14</v>
      </c>
      <c r="M444" s="24">
        <v>57</v>
      </c>
      <c r="N444" s="25">
        <v>97</v>
      </c>
      <c r="O444" s="25">
        <v>64</v>
      </c>
      <c r="P444" s="25">
        <v>35</v>
      </c>
      <c r="Q444" s="25">
        <v>45</v>
      </c>
      <c r="R444" s="25">
        <v>71</v>
      </c>
      <c r="S444" s="25">
        <v>0</v>
      </c>
      <c r="T444" s="25">
        <v>226</v>
      </c>
      <c r="U444" s="28">
        <f t="shared" si="145"/>
        <v>965</v>
      </c>
      <c r="V444" s="2" t="s">
        <v>113</v>
      </c>
    </row>
    <row r="445" spans="2:22" ht="13.5" customHeight="1">
      <c r="B445" s="108"/>
      <c r="C445" s="93"/>
      <c r="D445" s="58" t="s">
        <v>119</v>
      </c>
      <c r="E445" s="97">
        <f>ROUNDDOWN(E443*E444*12,2)</f>
        <v>0</v>
      </c>
      <c r="F445" s="98"/>
      <c r="G445" s="99"/>
      <c r="H445" s="37" t="s">
        <v>118</v>
      </c>
      <c r="I445" s="32">
        <f t="shared" ref="I445:T445" si="147">ROUNDDOWN(I443*I444,2)</f>
        <v>0</v>
      </c>
      <c r="J445" s="32">
        <f t="shared" si="147"/>
        <v>0</v>
      </c>
      <c r="K445" s="32">
        <f t="shared" si="147"/>
        <v>0</v>
      </c>
      <c r="L445" s="32">
        <f t="shared" si="147"/>
        <v>0</v>
      </c>
      <c r="M445" s="32">
        <f t="shared" si="147"/>
        <v>0</v>
      </c>
      <c r="N445" s="32">
        <f t="shared" si="147"/>
        <v>0</v>
      </c>
      <c r="O445" s="32">
        <f t="shared" si="147"/>
        <v>0</v>
      </c>
      <c r="P445" s="32">
        <f t="shared" si="147"/>
        <v>0</v>
      </c>
      <c r="Q445" s="32">
        <f t="shared" si="147"/>
        <v>0</v>
      </c>
      <c r="R445" s="32">
        <f t="shared" si="147"/>
        <v>0</v>
      </c>
      <c r="S445" s="32">
        <f t="shared" si="147"/>
        <v>0</v>
      </c>
      <c r="T445" s="32">
        <f t="shared" si="147"/>
        <v>0</v>
      </c>
      <c r="U445" s="33">
        <f t="shared" si="145"/>
        <v>0</v>
      </c>
      <c r="V445" s="21">
        <f>ROUNDDOWN(E445+U445,0)</f>
        <v>0</v>
      </c>
    </row>
    <row r="446" spans="2:22" ht="13.5" customHeight="1">
      <c r="B446" s="108"/>
      <c r="C446" s="91" t="s">
        <v>149</v>
      </c>
      <c r="D446" s="55" t="s">
        <v>114</v>
      </c>
      <c r="E446" s="94"/>
      <c r="F446" s="95"/>
      <c r="G446" s="96"/>
      <c r="H446" s="35" t="s">
        <v>116</v>
      </c>
      <c r="I446" s="74"/>
      <c r="J446" s="74"/>
      <c r="K446" s="74"/>
      <c r="L446" s="74"/>
      <c r="M446" s="74"/>
      <c r="N446" s="74"/>
      <c r="O446" s="74"/>
      <c r="P446" s="74"/>
      <c r="Q446" s="74"/>
      <c r="R446" s="74"/>
      <c r="S446" s="74"/>
      <c r="T446" s="74"/>
      <c r="U446" s="29"/>
      <c r="V446" s="2"/>
    </row>
    <row r="447" spans="2:22">
      <c r="B447" s="108"/>
      <c r="C447" s="92"/>
      <c r="D447" s="56" t="s">
        <v>115</v>
      </c>
      <c r="E447" s="57">
        <v>5</v>
      </c>
      <c r="F447" s="53" t="s">
        <v>151</v>
      </c>
      <c r="G447" s="54">
        <v>0.95</v>
      </c>
      <c r="H447" s="36" t="s">
        <v>117</v>
      </c>
      <c r="I447" s="22">
        <v>0</v>
      </c>
      <c r="J447" s="22">
        <v>0</v>
      </c>
      <c r="K447" s="25">
        <v>0</v>
      </c>
      <c r="L447" s="25">
        <v>0</v>
      </c>
      <c r="M447" s="24">
        <v>0</v>
      </c>
      <c r="N447" s="25">
        <v>0</v>
      </c>
      <c r="O447" s="25">
        <v>0</v>
      </c>
      <c r="P447" s="25">
        <v>0</v>
      </c>
      <c r="Q447" s="25">
        <v>763</v>
      </c>
      <c r="R447" s="25">
        <v>1347</v>
      </c>
      <c r="S447" s="25">
        <v>278</v>
      </c>
      <c r="T447" s="25">
        <v>0</v>
      </c>
      <c r="U447" s="28">
        <f t="shared" si="145"/>
        <v>2388</v>
      </c>
      <c r="V447" s="2" t="s">
        <v>113</v>
      </c>
    </row>
    <row r="448" spans="2:22" ht="13.5" customHeight="1">
      <c r="B448" s="109"/>
      <c r="C448" s="93"/>
      <c r="D448" s="58" t="s">
        <v>152</v>
      </c>
      <c r="E448" s="97">
        <f>ROUNDDOWN(E446*E447*G447*12,2)</f>
        <v>0</v>
      </c>
      <c r="F448" s="98"/>
      <c r="G448" s="99"/>
      <c r="H448" s="37" t="s">
        <v>118</v>
      </c>
      <c r="I448" s="32">
        <f t="shared" ref="I448:T448" si="148">ROUNDDOWN(I446*I447,2)</f>
        <v>0</v>
      </c>
      <c r="J448" s="32">
        <f t="shared" si="148"/>
        <v>0</v>
      </c>
      <c r="K448" s="32">
        <f t="shared" si="148"/>
        <v>0</v>
      </c>
      <c r="L448" s="32">
        <f t="shared" si="148"/>
        <v>0</v>
      </c>
      <c r="M448" s="32">
        <f t="shared" si="148"/>
        <v>0</v>
      </c>
      <c r="N448" s="32">
        <f t="shared" si="148"/>
        <v>0</v>
      </c>
      <c r="O448" s="32">
        <f t="shared" si="148"/>
        <v>0</v>
      </c>
      <c r="P448" s="32">
        <f t="shared" si="148"/>
        <v>0</v>
      </c>
      <c r="Q448" s="32">
        <f t="shared" si="148"/>
        <v>0</v>
      </c>
      <c r="R448" s="32">
        <f t="shared" si="148"/>
        <v>0</v>
      </c>
      <c r="S448" s="32">
        <f t="shared" si="148"/>
        <v>0</v>
      </c>
      <c r="T448" s="32">
        <f t="shared" si="148"/>
        <v>0</v>
      </c>
      <c r="U448" s="33">
        <f t="shared" si="145"/>
        <v>0</v>
      </c>
      <c r="V448" s="21">
        <f>ROUNDDOWN(E448+U448,0)</f>
        <v>0</v>
      </c>
    </row>
    <row r="449" spans="2:22" ht="13.5" customHeight="1">
      <c r="B449" s="107" t="s">
        <v>34</v>
      </c>
      <c r="C449" s="91" t="s">
        <v>150</v>
      </c>
      <c r="D449" s="55" t="s">
        <v>114</v>
      </c>
      <c r="E449" s="94"/>
      <c r="F449" s="95"/>
      <c r="G449" s="96"/>
      <c r="H449" s="35" t="s">
        <v>116</v>
      </c>
      <c r="I449" s="74"/>
      <c r="J449" s="74"/>
      <c r="K449" s="74"/>
      <c r="L449" s="74"/>
      <c r="M449" s="74"/>
      <c r="N449" s="74"/>
      <c r="O449" s="74"/>
      <c r="P449" s="74"/>
      <c r="Q449" s="74"/>
      <c r="R449" s="74"/>
      <c r="S449" s="74"/>
      <c r="T449" s="74"/>
      <c r="U449" s="29"/>
      <c r="V449" s="2"/>
    </row>
    <row r="450" spans="2:22">
      <c r="B450" s="108"/>
      <c r="C450" s="92"/>
      <c r="D450" s="56" t="s">
        <v>115</v>
      </c>
      <c r="E450" s="57">
        <v>20</v>
      </c>
      <c r="F450" s="53" t="s">
        <v>151</v>
      </c>
      <c r="G450" s="54">
        <v>0.85</v>
      </c>
      <c r="H450" s="36" t="s">
        <v>117</v>
      </c>
      <c r="I450" s="22">
        <v>2039</v>
      </c>
      <c r="J450" s="22">
        <v>2258</v>
      </c>
      <c r="K450" s="25">
        <v>2763</v>
      </c>
      <c r="L450" s="25">
        <v>2775</v>
      </c>
      <c r="M450" s="24">
        <v>3253</v>
      </c>
      <c r="N450" s="25">
        <v>2727</v>
      </c>
      <c r="O450" s="25">
        <v>1786</v>
      </c>
      <c r="P450" s="25">
        <v>1089</v>
      </c>
      <c r="Q450" s="25">
        <v>1151</v>
      </c>
      <c r="R450" s="25">
        <v>1019</v>
      </c>
      <c r="S450" s="25">
        <v>681</v>
      </c>
      <c r="T450" s="25">
        <v>794</v>
      </c>
      <c r="U450" s="28">
        <f t="shared" si="145"/>
        <v>22335</v>
      </c>
      <c r="V450" s="2" t="s">
        <v>113</v>
      </c>
    </row>
    <row r="451" spans="2:22" ht="13.5" customHeight="1">
      <c r="B451" s="109"/>
      <c r="C451" s="93"/>
      <c r="D451" s="58" t="s">
        <v>152</v>
      </c>
      <c r="E451" s="97">
        <f>ROUNDDOWN(E449*E450*G450*12,2)</f>
        <v>0</v>
      </c>
      <c r="F451" s="98"/>
      <c r="G451" s="99"/>
      <c r="H451" s="37" t="s">
        <v>118</v>
      </c>
      <c r="I451" s="32">
        <f t="shared" ref="I451:T451" si="149">ROUNDDOWN(I449*I450,2)</f>
        <v>0</v>
      </c>
      <c r="J451" s="32">
        <f t="shared" si="149"/>
        <v>0</v>
      </c>
      <c r="K451" s="32">
        <f t="shared" si="149"/>
        <v>0</v>
      </c>
      <c r="L451" s="32">
        <f t="shared" si="149"/>
        <v>0</v>
      </c>
      <c r="M451" s="32">
        <f t="shared" si="149"/>
        <v>0</v>
      </c>
      <c r="N451" s="32">
        <f t="shared" si="149"/>
        <v>0</v>
      </c>
      <c r="O451" s="32">
        <f t="shared" si="149"/>
        <v>0</v>
      </c>
      <c r="P451" s="32">
        <f t="shared" si="149"/>
        <v>0</v>
      </c>
      <c r="Q451" s="32">
        <f t="shared" si="149"/>
        <v>0</v>
      </c>
      <c r="R451" s="32">
        <f t="shared" si="149"/>
        <v>0</v>
      </c>
      <c r="S451" s="32">
        <f t="shared" si="149"/>
        <v>0</v>
      </c>
      <c r="T451" s="32">
        <f t="shared" si="149"/>
        <v>0</v>
      </c>
      <c r="U451" s="33">
        <f t="shared" si="145"/>
        <v>0</v>
      </c>
      <c r="V451" s="21">
        <f>ROUNDDOWN(E451+U451,0)</f>
        <v>0</v>
      </c>
    </row>
    <row r="452" spans="2:22" ht="13.5" customHeight="1">
      <c r="B452" s="121" t="s">
        <v>80</v>
      </c>
      <c r="C452" s="91" t="s">
        <v>138</v>
      </c>
      <c r="D452" s="55" t="s">
        <v>131</v>
      </c>
      <c r="E452" s="94"/>
      <c r="F452" s="95"/>
      <c r="G452" s="96"/>
      <c r="H452" s="35" t="s">
        <v>116</v>
      </c>
      <c r="I452" s="74"/>
      <c r="J452" s="74"/>
      <c r="K452" s="74"/>
      <c r="L452" s="74"/>
      <c r="M452" s="74"/>
      <c r="N452" s="74"/>
      <c r="O452" s="74"/>
      <c r="P452" s="74"/>
      <c r="Q452" s="74"/>
      <c r="R452" s="74"/>
      <c r="S452" s="74"/>
      <c r="T452" s="74"/>
      <c r="U452" s="29"/>
      <c r="V452" s="2"/>
    </row>
    <row r="453" spans="2:22">
      <c r="B453" s="108"/>
      <c r="C453" s="92"/>
      <c r="D453" s="56" t="s">
        <v>130</v>
      </c>
      <c r="E453" s="59">
        <v>28</v>
      </c>
      <c r="F453" s="53" t="s">
        <v>151</v>
      </c>
      <c r="G453" s="54" t="s">
        <v>100</v>
      </c>
      <c r="H453" s="36" t="s">
        <v>117</v>
      </c>
      <c r="I453" s="22">
        <v>125</v>
      </c>
      <c r="J453" s="22">
        <v>129</v>
      </c>
      <c r="K453" s="23">
        <v>141</v>
      </c>
      <c r="L453" s="23">
        <v>148</v>
      </c>
      <c r="M453" s="24">
        <v>137</v>
      </c>
      <c r="N453" s="23">
        <v>124</v>
      </c>
      <c r="O453" s="23">
        <v>140</v>
      </c>
      <c r="P453" s="23">
        <v>132</v>
      </c>
      <c r="Q453" s="23">
        <v>130</v>
      </c>
      <c r="R453" s="23">
        <v>129</v>
      </c>
      <c r="S453" s="23">
        <v>123</v>
      </c>
      <c r="T453" s="23">
        <v>121</v>
      </c>
      <c r="U453" s="28">
        <f t="shared" si="145"/>
        <v>1579</v>
      </c>
      <c r="V453" s="2" t="s">
        <v>113</v>
      </c>
    </row>
    <row r="454" spans="2:22" ht="13.5" customHeight="1">
      <c r="B454" s="108"/>
      <c r="C454" s="93"/>
      <c r="D454" s="58" t="s">
        <v>119</v>
      </c>
      <c r="E454" s="97">
        <f>ROUNDDOWN(E452*E453*12,2)</f>
        <v>0</v>
      </c>
      <c r="F454" s="98"/>
      <c r="G454" s="99"/>
      <c r="H454" s="37" t="s">
        <v>118</v>
      </c>
      <c r="I454" s="32">
        <f t="shared" ref="I454:T454" si="150">ROUNDDOWN(I452*I453,2)</f>
        <v>0</v>
      </c>
      <c r="J454" s="32">
        <f t="shared" si="150"/>
        <v>0</v>
      </c>
      <c r="K454" s="32">
        <f t="shared" si="150"/>
        <v>0</v>
      </c>
      <c r="L454" s="32">
        <f t="shared" si="150"/>
        <v>0</v>
      </c>
      <c r="M454" s="32">
        <f t="shared" si="150"/>
        <v>0</v>
      </c>
      <c r="N454" s="32">
        <f t="shared" si="150"/>
        <v>0</v>
      </c>
      <c r="O454" s="32">
        <f t="shared" si="150"/>
        <v>0</v>
      </c>
      <c r="P454" s="32">
        <f t="shared" si="150"/>
        <v>0</v>
      </c>
      <c r="Q454" s="32">
        <f t="shared" si="150"/>
        <v>0</v>
      </c>
      <c r="R454" s="32">
        <f t="shared" si="150"/>
        <v>0</v>
      </c>
      <c r="S454" s="32">
        <f t="shared" si="150"/>
        <v>0</v>
      </c>
      <c r="T454" s="32">
        <f t="shared" si="150"/>
        <v>0</v>
      </c>
      <c r="U454" s="33">
        <f t="shared" si="145"/>
        <v>0</v>
      </c>
      <c r="V454" s="21">
        <f>ROUNDDOWN(E454+U454,0)</f>
        <v>0</v>
      </c>
    </row>
    <row r="455" spans="2:22" ht="13.5" customHeight="1">
      <c r="B455" s="108"/>
      <c r="C455" s="91" t="s">
        <v>149</v>
      </c>
      <c r="D455" s="55" t="s">
        <v>114</v>
      </c>
      <c r="E455" s="94"/>
      <c r="F455" s="95"/>
      <c r="G455" s="96"/>
      <c r="H455" s="35" t="s">
        <v>116</v>
      </c>
      <c r="I455" s="74"/>
      <c r="J455" s="74"/>
      <c r="K455" s="74"/>
      <c r="L455" s="74"/>
      <c r="M455" s="74"/>
      <c r="N455" s="74"/>
      <c r="O455" s="74"/>
      <c r="P455" s="74"/>
      <c r="Q455" s="74"/>
      <c r="R455" s="74"/>
      <c r="S455" s="74"/>
      <c r="T455" s="74"/>
      <c r="U455" s="29"/>
      <c r="V455" s="2"/>
    </row>
    <row r="456" spans="2:22">
      <c r="B456" s="108"/>
      <c r="C456" s="92"/>
      <c r="D456" s="56" t="s">
        <v>115</v>
      </c>
      <c r="E456" s="57">
        <v>7</v>
      </c>
      <c r="F456" s="53" t="s">
        <v>151</v>
      </c>
      <c r="G456" s="54">
        <v>0.95</v>
      </c>
      <c r="H456" s="36" t="s">
        <v>117</v>
      </c>
      <c r="I456" s="22">
        <v>29</v>
      </c>
      <c r="J456" s="22">
        <v>30</v>
      </c>
      <c r="K456" s="23">
        <v>171</v>
      </c>
      <c r="L456" s="23">
        <v>474</v>
      </c>
      <c r="M456" s="24">
        <v>592</v>
      </c>
      <c r="N456" s="23">
        <v>314</v>
      </c>
      <c r="O456" s="23">
        <v>54</v>
      </c>
      <c r="P456" s="23">
        <v>29</v>
      </c>
      <c r="Q456" s="23">
        <v>29</v>
      </c>
      <c r="R456" s="23">
        <v>29</v>
      </c>
      <c r="S456" s="23">
        <v>28</v>
      </c>
      <c r="T456" s="23">
        <v>26</v>
      </c>
      <c r="U456" s="28">
        <f t="shared" si="145"/>
        <v>1805</v>
      </c>
      <c r="V456" s="2" t="s">
        <v>113</v>
      </c>
    </row>
    <row r="457" spans="2:22" ht="13.5" customHeight="1">
      <c r="B457" s="108"/>
      <c r="C457" s="93"/>
      <c r="D457" s="58" t="s">
        <v>152</v>
      </c>
      <c r="E457" s="97">
        <f>ROUNDDOWN(E455*E456*G456*12,2)</f>
        <v>0</v>
      </c>
      <c r="F457" s="98"/>
      <c r="G457" s="99"/>
      <c r="H457" s="37" t="s">
        <v>118</v>
      </c>
      <c r="I457" s="32">
        <f t="shared" ref="I457:T457" si="151">ROUNDDOWN(I455*I456,2)</f>
        <v>0</v>
      </c>
      <c r="J457" s="32">
        <f t="shared" si="151"/>
        <v>0</v>
      </c>
      <c r="K457" s="32">
        <f t="shared" si="151"/>
        <v>0</v>
      </c>
      <c r="L457" s="32">
        <f t="shared" si="151"/>
        <v>0</v>
      </c>
      <c r="M457" s="32">
        <f t="shared" si="151"/>
        <v>0</v>
      </c>
      <c r="N457" s="32">
        <f t="shared" si="151"/>
        <v>0</v>
      </c>
      <c r="O457" s="32">
        <f t="shared" si="151"/>
        <v>0</v>
      </c>
      <c r="P457" s="32">
        <f t="shared" si="151"/>
        <v>0</v>
      </c>
      <c r="Q457" s="32">
        <f t="shared" si="151"/>
        <v>0</v>
      </c>
      <c r="R457" s="32">
        <f t="shared" si="151"/>
        <v>0</v>
      </c>
      <c r="S457" s="32">
        <f t="shared" si="151"/>
        <v>0</v>
      </c>
      <c r="T457" s="32">
        <f t="shared" si="151"/>
        <v>0</v>
      </c>
      <c r="U457" s="33">
        <f t="shared" si="145"/>
        <v>0</v>
      </c>
      <c r="V457" s="21">
        <f>ROUNDDOWN(E457+U457,0)</f>
        <v>0</v>
      </c>
    </row>
    <row r="458" spans="2:22" ht="13.5" customHeight="1">
      <c r="B458" s="107" t="s">
        <v>81</v>
      </c>
      <c r="C458" s="91" t="s">
        <v>138</v>
      </c>
      <c r="D458" s="55" t="s">
        <v>131</v>
      </c>
      <c r="E458" s="94"/>
      <c r="F458" s="95"/>
      <c r="G458" s="96"/>
      <c r="H458" s="35" t="s">
        <v>116</v>
      </c>
      <c r="I458" s="74"/>
      <c r="J458" s="74"/>
      <c r="K458" s="74"/>
      <c r="L458" s="74"/>
      <c r="M458" s="74"/>
      <c r="N458" s="74"/>
      <c r="O458" s="74"/>
      <c r="P458" s="74"/>
      <c r="Q458" s="74"/>
      <c r="R458" s="74"/>
      <c r="S458" s="74"/>
      <c r="T458" s="74"/>
      <c r="U458" s="29"/>
      <c r="V458" s="2"/>
    </row>
    <row r="459" spans="2:22">
      <c r="B459" s="108"/>
      <c r="C459" s="92"/>
      <c r="D459" s="56" t="s">
        <v>130</v>
      </c>
      <c r="E459" s="59">
        <v>20</v>
      </c>
      <c r="F459" s="53" t="s">
        <v>151</v>
      </c>
      <c r="G459" s="54" t="s">
        <v>100</v>
      </c>
      <c r="H459" s="36" t="s">
        <v>117</v>
      </c>
      <c r="I459" s="22">
        <v>483</v>
      </c>
      <c r="J459" s="22">
        <v>646</v>
      </c>
      <c r="K459" s="23">
        <v>896</v>
      </c>
      <c r="L459" s="23">
        <v>956</v>
      </c>
      <c r="M459" s="24">
        <v>877</v>
      </c>
      <c r="N459" s="23">
        <v>753</v>
      </c>
      <c r="O459" s="23">
        <v>722</v>
      </c>
      <c r="P459" s="23">
        <v>523</v>
      </c>
      <c r="Q459" s="23">
        <v>476</v>
      </c>
      <c r="R459" s="23">
        <v>419</v>
      </c>
      <c r="S459" s="23">
        <v>385</v>
      </c>
      <c r="T459" s="23">
        <v>410</v>
      </c>
      <c r="U459" s="28">
        <f t="shared" si="145"/>
        <v>7546</v>
      </c>
      <c r="V459" s="2" t="s">
        <v>113</v>
      </c>
    </row>
    <row r="460" spans="2:22">
      <c r="B460" s="108"/>
      <c r="C460" s="93"/>
      <c r="D460" s="58" t="s">
        <v>119</v>
      </c>
      <c r="E460" s="97">
        <f>ROUNDDOWN(E458*E459*12,2)</f>
        <v>0</v>
      </c>
      <c r="F460" s="98"/>
      <c r="G460" s="99"/>
      <c r="H460" s="37" t="s">
        <v>118</v>
      </c>
      <c r="I460" s="32">
        <f t="shared" ref="I460:T460" si="152">ROUNDDOWN(I458*I459,2)</f>
        <v>0</v>
      </c>
      <c r="J460" s="32">
        <f t="shared" si="152"/>
        <v>0</v>
      </c>
      <c r="K460" s="32">
        <f t="shared" si="152"/>
        <v>0</v>
      </c>
      <c r="L460" s="32">
        <f t="shared" si="152"/>
        <v>0</v>
      </c>
      <c r="M460" s="32">
        <f t="shared" si="152"/>
        <v>0</v>
      </c>
      <c r="N460" s="32">
        <f t="shared" si="152"/>
        <v>0</v>
      </c>
      <c r="O460" s="32">
        <f t="shared" si="152"/>
        <v>0</v>
      </c>
      <c r="P460" s="32">
        <f t="shared" si="152"/>
        <v>0</v>
      </c>
      <c r="Q460" s="32">
        <f t="shared" si="152"/>
        <v>0</v>
      </c>
      <c r="R460" s="32">
        <f t="shared" si="152"/>
        <v>0</v>
      </c>
      <c r="S460" s="32">
        <f t="shared" si="152"/>
        <v>0</v>
      </c>
      <c r="T460" s="32">
        <f t="shared" si="152"/>
        <v>0</v>
      </c>
      <c r="U460" s="33">
        <f t="shared" si="145"/>
        <v>0</v>
      </c>
      <c r="V460" s="21">
        <f>ROUNDDOWN(E460+U460,0)</f>
        <v>0</v>
      </c>
    </row>
    <row r="461" spans="2:22" ht="13.5" customHeight="1">
      <c r="B461" s="108"/>
      <c r="C461" s="91" t="s">
        <v>149</v>
      </c>
      <c r="D461" s="55" t="s">
        <v>114</v>
      </c>
      <c r="E461" s="94"/>
      <c r="F461" s="95"/>
      <c r="G461" s="96"/>
      <c r="H461" s="35" t="s">
        <v>116</v>
      </c>
      <c r="I461" s="74"/>
      <c r="J461" s="74"/>
      <c r="K461" s="74"/>
      <c r="L461" s="74"/>
      <c r="M461" s="74"/>
      <c r="N461" s="74"/>
      <c r="O461" s="74"/>
      <c r="P461" s="74"/>
      <c r="Q461" s="74"/>
      <c r="R461" s="74"/>
      <c r="S461" s="74"/>
      <c r="T461" s="74"/>
      <c r="U461" s="29"/>
      <c r="V461" s="2"/>
    </row>
    <row r="462" spans="2:22">
      <c r="B462" s="108"/>
      <c r="C462" s="92"/>
      <c r="D462" s="56" t="s">
        <v>115</v>
      </c>
      <c r="E462" s="57">
        <v>8</v>
      </c>
      <c r="F462" s="53" t="s">
        <v>151</v>
      </c>
      <c r="G462" s="54">
        <v>0.95</v>
      </c>
      <c r="H462" s="36" t="s">
        <v>117</v>
      </c>
      <c r="I462" s="22">
        <v>14</v>
      </c>
      <c r="J462" s="22">
        <v>14</v>
      </c>
      <c r="K462" s="23">
        <v>15</v>
      </c>
      <c r="L462" s="23">
        <v>16</v>
      </c>
      <c r="M462" s="24">
        <v>14</v>
      </c>
      <c r="N462" s="23">
        <v>14</v>
      </c>
      <c r="O462" s="23">
        <v>15</v>
      </c>
      <c r="P462" s="23">
        <v>15</v>
      </c>
      <c r="Q462" s="23">
        <v>3</v>
      </c>
      <c r="R462" s="23">
        <v>0</v>
      </c>
      <c r="S462" s="23">
        <v>0</v>
      </c>
      <c r="T462" s="23">
        <v>13</v>
      </c>
      <c r="U462" s="28">
        <f t="shared" si="145"/>
        <v>133</v>
      </c>
      <c r="V462" s="2" t="s">
        <v>113</v>
      </c>
    </row>
    <row r="463" spans="2:22" ht="13.5" customHeight="1">
      <c r="B463" s="109"/>
      <c r="C463" s="93"/>
      <c r="D463" s="58" t="s">
        <v>152</v>
      </c>
      <c r="E463" s="97">
        <f>ROUNDDOWN(E461*E462*G462*12,2)</f>
        <v>0</v>
      </c>
      <c r="F463" s="98"/>
      <c r="G463" s="99"/>
      <c r="H463" s="37" t="s">
        <v>118</v>
      </c>
      <c r="I463" s="32">
        <f t="shared" ref="I463:T463" si="153">ROUNDDOWN(I461*I462,2)</f>
        <v>0</v>
      </c>
      <c r="J463" s="32">
        <f t="shared" si="153"/>
        <v>0</v>
      </c>
      <c r="K463" s="32">
        <f t="shared" si="153"/>
        <v>0</v>
      </c>
      <c r="L463" s="32">
        <f t="shared" si="153"/>
        <v>0</v>
      </c>
      <c r="M463" s="32">
        <f t="shared" si="153"/>
        <v>0</v>
      </c>
      <c r="N463" s="32">
        <f t="shared" si="153"/>
        <v>0</v>
      </c>
      <c r="O463" s="32">
        <f t="shared" si="153"/>
        <v>0</v>
      </c>
      <c r="P463" s="32">
        <f t="shared" si="153"/>
        <v>0</v>
      </c>
      <c r="Q463" s="32">
        <f t="shared" si="153"/>
        <v>0</v>
      </c>
      <c r="R463" s="32">
        <f t="shared" si="153"/>
        <v>0</v>
      </c>
      <c r="S463" s="32">
        <f t="shared" si="153"/>
        <v>0</v>
      </c>
      <c r="T463" s="32">
        <f t="shared" si="153"/>
        <v>0</v>
      </c>
      <c r="U463" s="33">
        <f t="shared" si="145"/>
        <v>0</v>
      </c>
      <c r="V463" s="21">
        <f>ROUNDDOWN(E463+U463,0)</f>
        <v>0</v>
      </c>
    </row>
    <row r="464" spans="2:22" ht="13.5" customHeight="1">
      <c r="B464" s="122" t="s">
        <v>82</v>
      </c>
      <c r="C464" s="91" t="s">
        <v>150</v>
      </c>
      <c r="D464" s="55" t="s">
        <v>114</v>
      </c>
      <c r="E464" s="94"/>
      <c r="F464" s="95"/>
      <c r="G464" s="96"/>
      <c r="H464" s="35" t="s">
        <v>116</v>
      </c>
      <c r="I464" s="74"/>
      <c r="J464" s="74"/>
      <c r="K464" s="74"/>
      <c r="L464" s="74"/>
      <c r="M464" s="74"/>
      <c r="N464" s="74"/>
      <c r="O464" s="74"/>
      <c r="P464" s="74"/>
      <c r="Q464" s="74"/>
      <c r="R464" s="74"/>
      <c r="S464" s="74"/>
      <c r="T464" s="74"/>
      <c r="U464" s="29"/>
      <c r="V464" s="2"/>
    </row>
    <row r="465" spans="2:22">
      <c r="B465" s="123"/>
      <c r="C465" s="92"/>
      <c r="D465" s="56" t="s">
        <v>115</v>
      </c>
      <c r="E465" s="57">
        <v>8</v>
      </c>
      <c r="F465" s="53" t="s">
        <v>151</v>
      </c>
      <c r="G465" s="54">
        <v>0.85</v>
      </c>
      <c r="H465" s="36" t="s">
        <v>117</v>
      </c>
      <c r="I465" s="22">
        <v>537</v>
      </c>
      <c r="J465" s="22">
        <v>657</v>
      </c>
      <c r="K465" s="23">
        <v>1034</v>
      </c>
      <c r="L465" s="23">
        <v>1105</v>
      </c>
      <c r="M465" s="24">
        <v>1104</v>
      </c>
      <c r="N465" s="23">
        <v>942</v>
      </c>
      <c r="O465" s="23">
        <v>706</v>
      </c>
      <c r="P465" s="23">
        <v>483</v>
      </c>
      <c r="Q465" s="23">
        <v>482</v>
      </c>
      <c r="R465" s="23">
        <v>442</v>
      </c>
      <c r="S465" s="23">
        <v>496</v>
      </c>
      <c r="T465" s="23">
        <v>543</v>
      </c>
      <c r="U465" s="28">
        <f t="shared" si="145"/>
        <v>8531</v>
      </c>
      <c r="V465" s="2" t="s">
        <v>113</v>
      </c>
    </row>
    <row r="466" spans="2:22" ht="13.5" customHeight="1">
      <c r="B466" s="123"/>
      <c r="C466" s="93"/>
      <c r="D466" s="58" t="s">
        <v>152</v>
      </c>
      <c r="E466" s="97">
        <f>ROUNDDOWN(E464*E465*G465*12,2)</f>
        <v>0</v>
      </c>
      <c r="F466" s="98"/>
      <c r="G466" s="99"/>
      <c r="H466" s="37" t="s">
        <v>118</v>
      </c>
      <c r="I466" s="32">
        <f t="shared" ref="I466:T466" si="154">ROUNDDOWN(I464*I465,2)</f>
        <v>0</v>
      </c>
      <c r="J466" s="32">
        <f t="shared" si="154"/>
        <v>0</v>
      </c>
      <c r="K466" s="32">
        <f t="shared" si="154"/>
        <v>0</v>
      </c>
      <c r="L466" s="32">
        <f t="shared" si="154"/>
        <v>0</v>
      </c>
      <c r="M466" s="32">
        <f t="shared" si="154"/>
        <v>0</v>
      </c>
      <c r="N466" s="32">
        <f t="shared" si="154"/>
        <v>0</v>
      </c>
      <c r="O466" s="32">
        <f t="shared" si="154"/>
        <v>0</v>
      </c>
      <c r="P466" s="32">
        <f t="shared" si="154"/>
        <v>0</v>
      </c>
      <c r="Q466" s="32">
        <f t="shared" si="154"/>
        <v>0</v>
      </c>
      <c r="R466" s="32">
        <f t="shared" si="154"/>
        <v>0</v>
      </c>
      <c r="S466" s="32">
        <f t="shared" si="154"/>
        <v>0</v>
      </c>
      <c r="T466" s="32">
        <f t="shared" si="154"/>
        <v>0</v>
      </c>
      <c r="U466" s="33">
        <f t="shared" si="145"/>
        <v>0</v>
      </c>
      <c r="V466" s="21">
        <f>ROUNDDOWN(E466+U466,0)</f>
        <v>0</v>
      </c>
    </row>
    <row r="467" spans="2:22" ht="13.5" customHeight="1">
      <c r="B467" s="123"/>
      <c r="C467" s="91" t="s">
        <v>149</v>
      </c>
      <c r="D467" s="55" t="s">
        <v>114</v>
      </c>
      <c r="E467" s="94"/>
      <c r="F467" s="95"/>
      <c r="G467" s="96"/>
      <c r="H467" s="35" t="s">
        <v>116</v>
      </c>
      <c r="I467" s="74"/>
      <c r="J467" s="74"/>
      <c r="K467" s="74"/>
      <c r="L467" s="74"/>
      <c r="M467" s="74"/>
      <c r="N467" s="74"/>
      <c r="O467" s="74"/>
      <c r="P467" s="74"/>
      <c r="Q467" s="74"/>
      <c r="R467" s="74"/>
      <c r="S467" s="74"/>
      <c r="T467" s="74"/>
      <c r="U467" s="29"/>
      <c r="V467" s="2"/>
    </row>
    <row r="468" spans="2:22">
      <c r="B468" s="123"/>
      <c r="C468" s="92"/>
      <c r="D468" s="56" t="s">
        <v>115</v>
      </c>
      <c r="E468" s="57">
        <v>9</v>
      </c>
      <c r="F468" s="53" t="s">
        <v>151</v>
      </c>
      <c r="G468" s="54">
        <v>0.95</v>
      </c>
      <c r="H468" s="36" t="s">
        <v>117</v>
      </c>
      <c r="I468" s="22">
        <v>602</v>
      </c>
      <c r="J468" s="27">
        <v>640</v>
      </c>
      <c r="K468" s="23">
        <v>574</v>
      </c>
      <c r="L468" s="23">
        <v>762</v>
      </c>
      <c r="M468" s="24">
        <v>787</v>
      </c>
      <c r="N468" s="23">
        <v>684</v>
      </c>
      <c r="O468" s="23">
        <v>766</v>
      </c>
      <c r="P468" s="23">
        <v>805</v>
      </c>
      <c r="Q468" s="23">
        <v>777</v>
      </c>
      <c r="R468" s="23">
        <v>722</v>
      </c>
      <c r="S468" s="23">
        <v>702</v>
      </c>
      <c r="T468" s="23">
        <v>665</v>
      </c>
      <c r="U468" s="28">
        <f t="shared" si="145"/>
        <v>8486</v>
      </c>
      <c r="V468" s="2" t="s">
        <v>113</v>
      </c>
    </row>
    <row r="469" spans="2:22" ht="13.5" customHeight="1">
      <c r="B469" s="124"/>
      <c r="C469" s="93"/>
      <c r="D469" s="58" t="s">
        <v>152</v>
      </c>
      <c r="E469" s="97">
        <f>ROUNDDOWN(E467*E468*G468*12,2)</f>
        <v>0</v>
      </c>
      <c r="F469" s="98"/>
      <c r="G469" s="99"/>
      <c r="H469" s="37" t="s">
        <v>118</v>
      </c>
      <c r="I469" s="32">
        <f t="shared" ref="I469:T469" si="155">ROUNDDOWN(I467*I468,2)</f>
        <v>0</v>
      </c>
      <c r="J469" s="32">
        <f t="shared" si="155"/>
        <v>0</v>
      </c>
      <c r="K469" s="32">
        <f t="shared" si="155"/>
        <v>0</v>
      </c>
      <c r="L469" s="32">
        <f t="shared" si="155"/>
        <v>0</v>
      </c>
      <c r="M469" s="32">
        <f t="shared" si="155"/>
        <v>0</v>
      </c>
      <c r="N469" s="32">
        <f t="shared" si="155"/>
        <v>0</v>
      </c>
      <c r="O469" s="32">
        <f t="shared" si="155"/>
        <v>0</v>
      </c>
      <c r="P469" s="32">
        <f t="shared" si="155"/>
        <v>0</v>
      </c>
      <c r="Q469" s="32">
        <f t="shared" si="155"/>
        <v>0</v>
      </c>
      <c r="R469" s="32">
        <f t="shared" si="155"/>
        <v>0</v>
      </c>
      <c r="S469" s="32">
        <f t="shared" si="155"/>
        <v>0</v>
      </c>
      <c r="T469" s="32">
        <f t="shared" si="155"/>
        <v>0</v>
      </c>
      <c r="U469" s="33">
        <f t="shared" si="145"/>
        <v>0</v>
      </c>
      <c r="V469" s="21">
        <f>ROUNDDOWN(E469+U469,0)</f>
        <v>0</v>
      </c>
    </row>
    <row r="470" spans="2:22" ht="13.5" customHeight="1">
      <c r="B470" s="118" t="s">
        <v>85</v>
      </c>
      <c r="C470" s="91" t="s">
        <v>150</v>
      </c>
      <c r="D470" s="55" t="s">
        <v>114</v>
      </c>
      <c r="E470" s="94"/>
      <c r="F470" s="95"/>
      <c r="G470" s="96"/>
      <c r="H470" s="35" t="s">
        <v>116</v>
      </c>
      <c r="I470" s="74"/>
      <c r="J470" s="74"/>
      <c r="K470" s="74"/>
      <c r="L470" s="74"/>
      <c r="M470" s="74"/>
      <c r="N470" s="74"/>
      <c r="O470" s="74"/>
      <c r="P470" s="74"/>
      <c r="Q470" s="74"/>
      <c r="R470" s="74"/>
      <c r="S470" s="74"/>
      <c r="T470" s="74"/>
      <c r="U470" s="29"/>
      <c r="V470" s="2"/>
    </row>
    <row r="471" spans="2:22">
      <c r="B471" s="119"/>
      <c r="C471" s="92"/>
      <c r="D471" s="56" t="s">
        <v>115</v>
      </c>
      <c r="E471" s="57">
        <v>6</v>
      </c>
      <c r="F471" s="53" t="s">
        <v>151</v>
      </c>
      <c r="G471" s="54">
        <v>0.85</v>
      </c>
      <c r="H471" s="36" t="s">
        <v>117</v>
      </c>
      <c r="I471" s="22">
        <v>1226</v>
      </c>
      <c r="J471" s="22">
        <v>1932</v>
      </c>
      <c r="K471" s="23">
        <v>2834</v>
      </c>
      <c r="L471" s="23">
        <v>3017</v>
      </c>
      <c r="M471" s="24">
        <v>3232</v>
      </c>
      <c r="N471" s="23">
        <v>2596</v>
      </c>
      <c r="O471" s="23">
        <v>2010</v>
      </c>
      <c r="P471" s="23">
        <v>1344</v>
      </c>
      <c r="Q471" s="23">
        <v>1241</v>
      </c>
      <c r="R471" s="23">
        <v>1152</v>
      </c>
      <c r="S471" s="23">
        <v>1197</v>
      </c>
      <c r="T471" s="23">
        <v>1181</v>
      </c>
      <c r="U471" s="28">
        <f t="shared" si="145"/>
        <v>22962</v>
      </c>
      <c r="V471" s="2" t="s">
        <v>113</v>
      </c>
    </row>
    <row r="472" spans="2:22" ht="13.5" customHeight="1">
      <c r="B472" s="120"/>
      <c r="C472" s="93"/>
      <c r="D472" s="58" t="s">
        <v>152</v>
      </c>
      <c r="E472" s="97">
        <f>ROUNDDOWN(E470*E471*G471*12,2)</f>
        <v>0</v>
      </c>
      <c r="F472" s="98"/>
      <c r="G472" s="99"/>
      <c r="H472" s="37" t="s">
        <v>118</v>
      </c>
      <c r="I472" s="32">
        <f t="shared" ref="I472:T472" si="156">ROUNDDOWN(I470*I471,2)</f>
        <v>0</v>
      </c>
      <c r="J472" s="32">
        <f t="shared" si="156"/>
        <v>0</v>
      </c>
      <c r="K472" s="32">
        <f t="shared" si="156"/>
        <v>0</v>
      </c>
      <c r="L472" s="32">
        <f t="shared" si="156"/>
        <v>0</v>
      </c>
      <c r="M472" s="32">
        <f t="shared" si="156"/>
        <v>0</v>
      </c>
      <c r="N472" s="32">
        <f t="shared" si="156"/>
        <v>0</v>
      </c>
      <c r="O472" s="32">
        <f t="shared" si="156"/>
        <v>0</v>
      </c>
      <c r="P472" s="32">
        <f t="shared" si="156"/>
        <v>0</v>
      </c>
      <c r="Q472" s="32">
        <f t="shared" si="156"/>
        <v>0</v>
      </c>
      <c r="R472" s="32">
        <f t="shared" si="156"/>
        <v>0</v>
      </c>
      <c r="S472" s="32">
        <f t="shared" si="156"/>
        <v>0</v>
      </c>
      <c r="T472" s="32">
        <f t="shared" si="156"/>
        <v>0</v>
      </c>
      <c r="U472" s="33">
        <f t="shared" si="145"/>
        <v>0</v>
      </c>
      <c r="V472" s="21">
        <f>ROUNDDOWN(E472+U472,0)</f>
        <v>0</v>
      </c>
    </row>
    <row r="473" spans="2:22" ht="13.5" customHeight="1">
      <c r="B473" s="121" t="s">
        <v>83</v>
      </c>
      <c r="C473" s="91" t="s">
        <v>138</v>
      </c>
      <c r="D473" s="55" t="s">
        <v>131</v>
      </c>
      <c r="E473" s="94"/>
      <c r="F473" s="95"/>
      <c r="G473" s="96"/>
      <c r="H473" s="35" t="s">
        <v>116</v>
      </c>
      <c r="I473" s="74"/>
      <c r="J473" s="74"/>
      <c r="K473" s="74"/>
      <c r="L473" s="74"/>
      <c r="M473" s="74"/>
      <c r="N473" s="74"/>
      <c r="O473" s="74"/>
      <c r="P473" s="74"/>
      <c r="Q473" s="74"/>
      <c r="R473" s="74"/>
      <c r="S473" s="74"/>
      <c r="T473" s="74"/>
      <c r="U473" s="29"/>
      <c r="V473" s="2"/>
    </row>
    <row r="474" spans="2:22">
      <c r="B474" s="108"/>
      <c r="C474" s="92"/>
      <c r="D474" s="56" t="s">
        <v>130</v>
      </c>
      <c r="E474" s="59">
        <v>27</v>
      </c>
      <c r="F474" s="53" t="s">
        <v>151</v>
      </c>
      <c r="G474" s="54" t="s">
        <v>100</v>
      </c>
      <c r="H474" s="36" t="s">
        <v>117</v>
      </c>
      <c r="I474" s="22">
        <v>53</v>
      </c>
      <c r="J474" s="22">
        <v>66</v>
      </c>
      <c r="K474" s="23">
        <v>104</v>
      </c>
      <c r="L474" s="23">
        <v>124</v>
      </c>
      <c r="M474" s="24">
        <v>104</v>
      </c>
      <c r="N474" s="23">
        <v>88</v>
      </c>
      <c r="O474" s="23">
        <v>78</v>
      </c>
      <c r="P474" s="23">
        <v>83</v>
      </c>
      <c r="Q474" s="23">
        <v>71</v>
      </c>
      <c r="R474" s="23">
        <v>75</v>
      </c>
      <c r="S474" s="23">
        <v>66</v>
      </c>
      <c r="T474" s="23">
        <v>66</v>
      </c>
      <c r="U474" s="28">
        <f t="shared" si="145"/>
        <v>978</v>
      </c>
      <c r="V474" s="2" t="s">
        <v>113</v>
      </c>
    </row>
    <row r="475" spans="2:22" ht="13.5" customHeight="1">
      <c r="B475" s="108"/>
      <c r="C475" s="93"/>
      <c r="D475" s="58" t="s">
        <v>119</v>
      </c>
      <c r="E475" s="97">
        <f>ROUNDDOWN(E473*E474*12,2)</f>
        <v>0</v>
      </c>
      <c r="F475" s="98"/>
      <c r="G475" s="99"/>
      <c r="H475" s="37" t="s">
        <v>118</v>
      </c>
      <c r="I475" s="32">
        <f t="shared" ref="I475:T475" si="157">ROUNDDOWN(I473*I474,2)</f>
        <v>0</v>
      </c>
      <c r="J475" s="32">
        <f t="shared" si="157"/>
        <v>0</v>
      </c>
      <c r="K475" s="32">
        <f t="shared" si="157"/>
        <v>0</v>
      </c>
      <c r="L475" s="32">
        <f t="shared" si="157"/>
        <v>0</v>
      </c>
      <c r="M475" s="32">
        <f t="shared" si="157"/>
        <v>0</v>
      </c>
      <c r="N475" s="32">
        <f t="shared" si="157"/>
        <v>0</v>
      </c>
      <c r="O475" s="32">
        <f t="shared" si="157"/>
        <v>0</v>
      </c>
      <c r="P475" s="32">
        <f t="shared" si="157"/>
        <v>0</v>
      </c>
      <c r="Q475" s="32">
        <f t="shared" si="157"/>
        <v>0</v>
      </c>
      <c r="R475" s="32">
        <f t="shared" si="157"/>
        <v>0</v>
      </c>
      <c r="S475" s="32">
        <f t="shared" si="157"/>
        <v>0</v>
      </c>
      <c r="T475" s="32">
        <f t="shared" si="157"/>
        <v>0</v>
      </c>
      <c r="U475" s="33">
        <f t="shared" si="145"/>
        <v>0</v>
      </c>
      <c r="V475" s="21">
        <f>ROUNDDOWN(E475+U475,0)</f>
        <v>0</v>
      </c>
    </row>
    <row r="476" spans="2:22" ht="13.5" customHeight="1">
      <c r="B476" s="108"/>
      <c r="C476" s="91" t="s">
        <v>149</v>
      </c>
      <c r="D476" s="55" t="s">
        <v>114</v>
      </c>
      <c r="E476" s="94"/>
      <c r="F476" s="95"/>
      <c r="G476" s="96"/>
      <c r="H476" s="35" t="s">
        <v>116</v>
      </c>
      <c r="I476" s="74"/>
      <c r="J476" s="74"/>
      <c r="K476" s="74"/>
      <c r="L476" s="74"/>
      <c r="M476" s="74"/>
      <c r="N476" s="74"/>
      <c r="O476" s="74"/>
      <c r="P476" s="74"/>
      <c r="Q476" s="74"/>
      <c r="R476" s="74"/>
      <c r="S476" s="74"/>
      <c r="T476" s="74"/>
      <c r="U476" s="29"/>
      <c r="V476" s="2"/>
    </row>
    <row r="477" spans="2:22">
      <c r="B477" s="108"/>
      <c r="C477" s="92"/>
      <c r="D477" s="56" t="s">
        <v>115</v>
      </c>
      <c r="E477" s="57">
        <v>16</v>
      </c>
      <c r="F477" s="53" t="s">
        <v>151</v>
      </c>
      <c r="G477" s="54">
        <v>0.95</v>
      </c>
      <c r="H477" s="36" t="s">
        <v>117</v>
      </c>
      <c r="I477" s="22">
        <v>149</v>
      </c>
      <c r="J477" s="22">
        <v>240</v>
      </c>
      <c r="K477" s="23">
        <v>350</v>
      </c>
      <c r="L477" s="23">
        <v>484</v>
      </c>
      <c r="M477" s="24">
        <v>593</v>
      </c>
      <c r="N477" s="23">
        <v>751</v>
      </c>
      <c r="O477" s="23">
        <v>738</v>
      </c>
      <c r="P477" s="23">
        <v>825</v>
      </c>
      <c r="Q477" s="23">
        <v>714</v>
      </c>
      <c r="R477" s="23">
        <v>805</v>
      </c>
      <c r="S477" s="23">
        <v>692</v>
      </c>
      <c r="T477" s="23">
        <v>704</v>
      </c>
      <c r="U477" s="28">
        <f t="shared" si="145"/>
        <v>7045</v>
      </c>
      <c r="V477" s="2" t="s">
        <v>113</v>
      </c>
    </row>
    <row r="478" spans="2:22" ht="13.5" customHeight="1">
      <c r="B478" s="108"/>
      <c r="C478" s="93"/>
      <c r="D478" s="58" t="s">
        <v>152</v>
      </c>
      <c r="E478" s="97">
        <f>ROUNDDOWN(E476*E477*G477*12,2)</f>
        <v>0</v>
      </c>
      <c r="F478" s="98"/>
      <c r="G478" s="99"/>
      <c r="H478" s="37" t="s">
        <v>118</v>
      </c>
      <c r="I478" s="32">
        <f t="shared" ref="I478:T478" si="158">ROUNDDOWN(I476*I477,2)</f>
        <v>0</v>
      </c>
      <c r="J478" s="32">
        <f t="shared" si="158"/>
        <v>0</v>
      </c>
      <c r="K478" s="32">
        <f t="shared" si="158"/>
        <v>0</v>
      </c>
      <c r="L478" s="32">
        <f t="shared" si="158"/>
        <v>0</v>
      </c>
      <c r="M478" s="32">
        <f t="shared" si="158"/>
        <v>0</v>
      </c>
      <c r="N478" s="32">
        <f t="shared" si="158"/>
        <v>0</v>
      </c>
      <c r="O478" s="32">
        <f t="shared" si="158"/>
        <v>0</v>
      </c>
      <c r="P478" s="32">
        <f t="shared" si="158"/>
        <v>0</v>
      </c>
      <c r="Q478" s="32">
        <f t="shared" si="158"/>
        <v>0</v>
      </c>
      <c r="R478" s="32">
        <f t="shared" si="158"/>
        <v>0</v>
      </c>
      <c r="S478" s="32">
        <f t="shared" si="158"/>
        <v>0</v>
      </c>
      <c r="T478" s="32">
        <f t="shared" si="158"/>
        <v>0</v>
      </c>
      <c r="U478" s="33">
        <f t="shared" si="145"/>
        <v>0</v>
      </c>
      <c r="V478" s="21">
        <f>ROUNDDOWN(E478+U478,0)</f>
        <v>0</v>
      </c>
    </row>
    <row r="479" spans="2:22" ht="13.5" customHeight="1">
      <c r="B479" s="107" t="s">
        <v>84</v>
      </c>
      <c r="C479" s="91" t="s">
        <v>138</v>
      </c>
      <c r="D479" s="55" t="s">
        <v>131</v>
      </c>
      <c r="E479" s="94"/>
      <c r="F479" s="95"/>
      <c r="G479" s="96"/>
      <c r="H479" s="35" t="s">
        <v>116</v>
      </c>
      <c r="I479" s="74"/>
      <c r="J479" s="74"/>
      <c r="K479" s="74"/>
      <c r="L479" s="74"/>
      <c r="M479" s="74"/>
      <c r="N479" s="74"/>
      <c r="O479" s="74"/>
      <c r="P479" s="74"/>
      <c r="Q479" s="74"/>
      <c r="R479" s="74"/>
      <c r="S479" s="74"/>
      <c r="T479" s="74"/>
      <c r="U479" s="29"/>
      <c r="V479" s="2"/>
    </row>
    <row r="480" spans="2:22">
      <c r="B480" s="108"/>
      <c r="C480" s="92"/>
      <c r="D480" s="56" t="s">
        <v>130</v>
      </c>
      <c r="E480" s="59">
        <v>30</v>
      </c>
      <c r="F480" s="53" t="s">
        <v>151</v>
      </c>
      <c r="G480" s="54" t="s">
        <v>100</v>
      </c>
      <c r="H480" s="36" t="s">
        <v>117</v>
      </c>
      <c r="I480" s="22">
        <v>263</v>
      </c>
      <c r="J480" s="22">
        <v>308</v>
      </c>
      <c r="K480" s="23">
        <v>376</v>
      </c>
      <c r="L480" s="23">
        <v>478</v>
      </c>
      <c r="M480" s="24">
        <v>559</v>
      </c>
      <c r="N480" s="23">
        <v>365</v>
      </c>
      <c r="O480" s="23">
        <v>302</v>
      </c>
      <c r="P480" s="23">
        <v>281</v>
      </c>
      <c r="Q480" s="23">
        <v>184</v>
      </c>
      <c r="R480" s="23">
        <v>129</v>
      </c>
      <c r="S480" s="23">
        <v>95</v>
      </c>
      <c r="T480" s="23">
        <v>104</v>
      </c>
      <c r="U480" s="28">
        <f t="shared" si="145"/>
        <v>3444</v>
      </c>
      <c r="V480" s="2" t="s">
        <v>113</v>
      </c>
    </row>
    <row r="481" spans="2:22" ht="14.25" customHeight="1" thickBot="1">
      <c r="B481" s="109"/>
      <c r="C481" s="93"/>
      <c r="D481" s="58" t="s">
        <v>119</v>
      </c>
      <c r="E481" s="97">
        <f>ROUNDDOWN(E479*E480*12,2)</f>
        <v>0</v>
      </c>
      <c r="F481" s="98"/>
      <c r="G481" s="99"/>
      <c r="H481" s="37" t="s">
        <v>118</v>
      </c>
      <c r="I481" s="32">
        <f t="shared" ref="I481:T481" si="159">ROUNDDOWN(I479*I480,2)</f>
        <v>0</v>
      </c>
      <c r="J481" s="32">
        <f t="shared" si="159"/>
        <v>0</v>
      </c>
      <c r="K481" s="32">
        <f t="shared" si="159"/>
        <v>0</v>
      </c>
      <c r="L481" s="32">
        <f t="shared" si="159"/>
        <v>0</v>
      </c>
      <c r="M481" s="32">
        <f t="shared" si="159"/>
        <v>0</v>
      </c>
      <c r="N481" s="32">
        <f t="shared" si="159"/>
        <v>0</v>
      </c>
      <c r="O481" s="32">
        <f t="shared" si="159"/>
        <v>0</v>
      </c>
      <c r="P481" s="32">
        <f t="shared" si="159"/>
        <v>0</v>
      </c>
      <c r="Q481" s="32">
        <f t="shared" si="159"/>
        <v>0</v>
      </c>
      <c r="R481" s="32">
        <f t="shared" si="159"/>
        <v>0</v>
      </c>
      <c r="S481" s="32">
        <f t="shared" si="159"/>
        <v>0</v>
      </c>
      <c r="T481" s="32">
        <f t="shared" si="159"/>
        <v>0</v>
      </c>
      <c r="U481" s="33">
        <f t="shared" si="145"/>
        <v>0</v>
      </c>
      <c r="V481" s="43">
        <f>ROUNDDOWN(E481+U481,0)</f>
        <v>0</v>
      </c>
    </row>
    <row r="482" spans="2:22" ht="13.5" thickBot="1">
      <c r="D482" s="12"/>
      <c r="E482" s="63"/>
      <c r="F482" s="63"/>
      <c r="G482" s="63"/>
      <c r="U482" s="9" t="s">
        <v>144</v>
      </c>
      <c r="V482" s="44">
        <f>V439+V442+V445+V448+V451+V454+V457+V460+V463+V466+V469+V472+V475+V478+V481</f>
        <v>0</v>
      </c>
    </row>
    <row r="483" spans="2:22">
      <c r="D483" s="12"/>
      <c r="E483" s="63"/>
      <c r="F483" s="63"/>
      <c r="G483" s="63"/>
    </row>
    <row r="484" spans="2:22" ht="15" customHeight="1">
      <c r="B484" s="13" t="s">
        <v>101</v>
      </c>
      <c r="C484" s="72"/>
      <c r="D484" s="64"/>
      <c r="E484" s="63"/>
      <c r="F484" s="63"/>
      <c r="G484" s="63"/>
    </row>
    <row r="485" spans="2:22" ht="18" customHeight="1">
      <c r="B485" s="110" t="s">
        <v>87</v>
      </c>
      <c r="C485" s="100" t="s">
        <v>86</v>
      </c>
      <c r="D485" s="112" t="s">
        <v>110</v>
      </c>
      <c r="E485" s="113"/>
      <c r="F485" s="113"/>
      <c r="G485" s="114"/>
      <c r="H485" s="103" t="s">
        <v>109</v>
      </c>
      <c r="I485" s="104"/>
      <c r="J485" s="104"/>
      <c r="K485" s="104"/>
      <c r="L485" s="104"/>
      <c r="M485" s="104"/>
      <c r="N485" s="104"/>
      <c r="O485" s="104"/>
      <c r="P485" s="104"/>
      <c r="Q485" s="104"/>
      <c r="R485" s="104"/>
      <c r="S485" s="104"/>
      <c r="T485" s="105"/>
      <c r="U485" s="106"/>
    </row>
    <row r="486" spans="2:22" ht="18" customHeight="1">
      <c r="B486" s="111"/>
      <c r="C486" s="102"/>
      <c r="D486" s="115"/>
      <c r="E486" s="116"/>
      <c r="F486" s="116"/>
      <c r="G486" s="117"/>
      <c r="H486" s="34" t="s">
        <v>120</v>
      </c>
      <c r="I486" s="30" t="s">
        <v>88</v>
      </c>
      <c r="J486" s="30" t="s">
        <v>89</v>
      </c>
      <c r="K486" s="30" t="s">
        <v>90</v>
      </c>
      <c r="L486" s="30" t="s">
        <v>91</v>
      </c>
      <c r="M486" s="30" t="s">
        <v>92</v>
      </c>
      <c r="N486" s="30" t="s">
        <v>93</v>
      </c>
      <c r="O486" s="30" t="s">
        <v>94</v>
      </c>
      <c r="P486" s="30" t="s">
        <v>95</v>
      </c>
      <c r="Q486" s="30" t="s">
        <v>96</v>
      </c>
      <c r="R486" s="30" t="s">
        <v>97</v>
      </c>
      <c r="S486" s="30" t="s">
        <v>98</v>
      </c>
      <c r="T486" s="30" t="s">
        <v>143</v>
      </c>
      <c r="U486" s="31" t="s">
        <v>99</v>
      </c>
    </row>
    <row r="487" spans="2:22" s="2" customFormat="1" ht="13.5" customHeight="1">
      <c r="B487" s="100" t="s">
        <v>102</v>
      </c>
      <c r="C487" s="91" t="s">
        <v>139</v>
      </c>
      <c r="D487" s="55" t="s">
        <v>114</v>
      </c>
      <c r="E487" s="94"/>
      <c r="F487" s="95"/>
      <c r="G487" s="96"/>
      <c r="H487" s="35" t="s">
        <v>116</v>
      </c>
      <c r="I487" s="74"/>
      <c r="J487" s="74"/>
      <c r="K487" s="74"/>
      <c r="L487" s="74"/>
      <c r="M487" s="74"/>
      <c r="N487" s="74"/>
      <c r="O487" s="74"/>
      <c r="P487" s="74"/>
      <c r="Q487" s="74"/>
      <c r="R487" s="74"/>
      <c r="S487" s="74"/>
      <c r="T487" s="74"/>
      <c r="U487" s="29"/>
    </row>
    <row r="488" spans="2:22" ht="13.5" customHeight="1">
      <c r="B488" s="101"/>
      <c r="C488" s="92"/>
      <c r="D488" s="56" t="s">
        <v>115</v>
      </c>
      <c r="E488" s="66">
        <v>116</v>
      </c>
      <c r="F488" s="53" t="s">
        <v>151</v>
      </c>
      <c r="G488" s="54">
        <v>0.85</v>
      </c>
      <c r="H488" s="36" t="s">
        <v>117</v>
      </c>
      <c r="I488" s="27">
        <v>15249</v>
      </c>
      <c r="J488" s="27">
        <v>14963</v>
      </c>
      <c r="K488" s="25">
        <v>14335</v>
      </c>
      <c r="L488" s="25">
        <v>13528</v>
      </c>
      <c r="M488" s="25">
        <v>15603</v>
      </c>
      <c r="N488" s="25">
        <v>14184</v>
      </c>
      <c r="O488" s="25">
        <v>12915</v>
      </c>
      <c r="P488" s="25">
        <v>13795</v>
      </c>
      <c r="Q488" s="25">
        <v>14182</v>
      </c>
      <c r="R488" s="25">
        <v>15028</v>
      </c>
      <c r="S488" s="25">
        <v>14010</v>
      </c>
      <c r="T488" s="25">
        <v>11494</v>
      </c>
      <c r="U488" s="41">
        <f>SUM(I488:T488)</f>
        <v>169286</v>
      </c>
      <c r="V488" s="2" t="s">
        <v>113</v>
      </c>
    </row>
    <row r="489" spans="2:22" ht="13.5" customHeight="1">
      <c r="B489" s="102"/>
      <c r="C489" s="93"/>
      <c r="D489" s="58" t="s">
        <v>152</v>
      </c>
      <c r="E489" s="97">
        <f>ROUNDDOWN(E487*E488*G488*12,2)</f>
        <v>0</v>
      </c>
      <c r="F489" s="98"/>
      <c r="G489" s="99"/>
      <c r="H489" s="37" t="s">
        <v>118</v>
      </c>
      <c r="I489" s="32">
        <f t="shared" ref="I489:T489" si="160">ROUNDDOWN(I487*I488,2)</f>
        <v>0</v>
      </c>
      <c r="J489" s="32">
        <f t="shared" si="160"/>
        <v>0</v>
      </c>
      <c r="K489" s="32">
        <f t="shared" si="160"/>
        <v>0</v>
      </c>
      <c r="L489" s="32">
        <f t="shared" si="160"/>
        <v>0</v>
      </c>
      <c r="M489" s="32">
        <f t="shared" si="160"/>
        <v>0</v>
      </c>
      <c r="N489" s="32">
        <f t="shared" si="160"/>
        <v>0</v>
      </c>
      <c r="O489" s="32">
        <f t="shared" si="160"/>
        <v>0</v>
      </c>
      <c r="P489" s="32">
        <f t="shared" si="160"/>
        <v>0</v>
      </c>
      <c r="Q489" s="32">
        <f t="shared" si="160"/>
        <v>0</v>
      </c>
      <c r="R489" s="32">
        <f t="shared" si="160"/>
        <v>0</v>
      </c>
      <c r="S489" s="32">
        <f t="shared" si="160"/>
        <v>0</v>
      </c>
      <c r="T489" s="32">
        <f t="shared" si="160"/>
        <v>0</v>
      </c>
      <c r="U489" s="33">
        <f t="shared" ref="U489:U510" si="161">SUM(I489:T489)</f>
        <v>0</v>
      </c>
      <c r="V489" s="21">
        <f>ROUNDDOWN(E489+U489,0)</f>
        <v>0</v>
      </c>
    </row>
    <row r="490" spans="2:22" s="2" customFormat="1" ht="13.5" customHeight="1">
      <c r="B490" s="100" t="s">
        <v>103</v>
      </c>
      <c r="C490" s="91" t="s">
        <v>139</v>
      </c>
      <c r="D490" s="55" t="s">
        <v>114</v>
      </c>
      <c r="E490" s="94"/>
      <c r="F490" s="95"/>
      <c r="G490" s="96"/>
      <c r="H490" s="35" t="s">
        <v>116</v>
      </c>
      <c r="I490" s="74"/>
      <c r="J490" s="74"/>
      <c r="K490" s="74"/>
      <c r="L490" s="74"/>
      <c r="M490" s="74"/>
      <c r="N490" s="74"/>
      <c r="O490" s="74"/>
      <c r="P490" s="74"/>
      <c r="Q490" s="74"/>
      <c r="R490" s="74"/>
      <c r="S490" s="74"/>
      <c r="T490" s="74"/>
      <c r="U490" s="29"/>
    </row>
    <row r="491" spans="2:22" ht="13.5" customHeight="1">
      <c r="B491" s="101"/>
      <c r="C491" s="92"/>
      <c r="D491" s="56" t="s">
        <v>115</v>
      </c>
      <c r="E491" s="66">
        <v>112</v>
      </c>
      <c r="F491" s="53" t="s">
        <v>151</v>
      </c>
      <c r="G491" s="54">
        <v>0.85</v>
      </c>
      <c r="H491" s="36" t="s">
        <v>117</v>
      </c>
      <c r="I491" s="27">
        <v>12783</v>
      </c>
      <c r="J491" s="27">
        <v>12210</v>
      </c>
      <c r="K491" s="25">
        <v>12245</v>
      </c>
      <c r="L491" s="25">
        <v>10521</v>
      </c>
      <c r="M491" s="25">
        <v>13313</v>
      </c>
      <c r="N491" s="25">
        <v>12680</v>
      </c>
      <c r="O491" s="25">
        <v>10055</v>
      </c>
      <c r="P491" s="25">
        <v>11950</v>
      </c>
      <c r="Q491" s="25">
        <v>12587</v>
      </c>
      <c r="R491" s="25">
        <v>13782</v>
      </c>
      <c r="S491" s="25">
        <v>6861</v>
      </c>
      <c r="T491" s="25">
        <v>12340</v>
      </c>
      <c r="U491" s="41">
        <f t="shared" si="161"/>
        <v>141327</v>
      </c>
      <c r="V491" s="2" t="s">
        <v>113</v>
      </c>
    </row>
    <row r="492" spans="2:22" ht="13.5" customHeight="1">
      <c r="B492" s="102"/>
      <c r="C492" s="93"/>
      <c r="D492" s="58" t="s">
        <v>152</v>
      </c>
      <c r="E492" s="97">
        <f>ROUNDDOWN(E490*E491*G491*12,2)</f>
        <v>0</v>
      </c>
      <c r="F492" s="98"/>
      <c r="G492" s="99"/>
      <c r="H492" s="37" t="s">
        <v>118</v>
      </c>
      <c r="I492" s="32">
        <f t="shared" ref="I492:T492" si="162">ROUNDDOWN(I490*I491,2)</f>
        <v>0</v>
      </c>
      <c r="J492" s="32">
        <f t="shared" si="162"/>
        <v>0</v>
      </c>
      <c r="K492" s="32">
        <f t="shared" si="162"/>
        <v>0</v>
      </c>
      <c r="L492" s="32">
        <f t="shared" si="162"/>
        <v>0</v>
      </c>
      <c r="M492" s="32">
        <f t="shared" si="162"/>
        <v>0</v>
      </c>
      <c r="N492" s="32">
        <f t="shared" si="162"/>
        <v>0</v>
      </c>
      <c r="O492" s="32">
        <f t="shared" si="162"/>
        <v>0</v>
      </c>
      <c r="P492" s="32">
        <f t="shared" si="162"/>
        <v>0</v>
      </c>
      <c r="Q492" s="32">
        <f t="shared" si="162"/>
        <v>0</v>
      </c>
      <c r="R492" s="32">
        <f t="shared" si="162"/>
        <v>0</v>
      </c>
      <c r="S492" s="32">
        <f t="shared" si="162"/>
        <v>0</v>
      </c>
      <c r="T492" s="32">
        <f t="shared" si="162"/>
        <v>0</v>
      </c>
      <c r="U492" s="33">
        <f t="shared" si="161"/>
        <v>0</v>
      </c>
      <c r="V492" s="21">
        <f>ROUNDDOWN(E492+U492,0)</f>
        <v>0</v>
      </c>
    </row>
    <row r="493" spans="2:22" s="2" customFormat="1" ht="13.5" customHeight="1">
      <c r="B493" s="100" t="s">
        <v>104</v>
      </c>
      <c r="C493" s="91" t="s">
        <v>139</v>
      </c>
      <c r="D493" s="55" t="s">
        <v>114</v>
      </c>
      <c r="E493" s="94"/>
      <c r="F493" s="95"/>
      <c r="G493" s="96"/>
      <c r="H493" s="35" t="s">
        <v>116</v>
      </c>
      <c r="I493" s="74"/>
      <c r="J493" s="74"/>
      <c r="K493" s="74"/>
      <c r="L493" s="74"/>
      <c r="M493" s="74"/>
      <c r="N493" s="74"/>
      <c r="O493" s="74"/>
      <c r="P493" s="74"/>
      <c r="Q493" s="74"/>
      <c r="R493" s="74"/>
      <c r="S493" s="74"/>
      <c r="T493" s="74"/>
      <c r="U493" s="29"/>
    </row>
    <row r="494" spans="2:22" ht="13.5" customHeight="1">
      <c r="B494" s="101"/>
      <c r="C494" s="92"/>
      <c r="D494" s="56" t="s">
        <v>115</v>
      </c>
      <c r="E494" s="66">
        <v>245</v>
      </c>
      <c r="F494" s="53" t="s">
        <v>151</v>
      </c>
      <c r="G494" s="54">
        <v>0.85</v>
      </c>
      <c r="H494" s="36" t="s">
        <v>117</v>
      </c>
      <c r="I494" s="27">
        <v>34319</v>
      </c>
      <c r="J494" s="27">
        <v>35105</v>
      </c>
      <c r="K494" s="25">
        <v>37391</v>
      </c>
      <c r="L494" s="25">
        <v>27053</v>
      </c>
      <c r="M494" s="25">
        <v>42852</v>
      </c>
      <c r="N494" s="25">
        <v>35312</v>
      </c>
      <c r="O494" s="25">
        <v>26107</v>
      </c>
      <c r="P494" s="25">
        <v>32859</v>
      </c>
      <c r="Q494" s="25">
        <v>38422</v>
      </c>
      <c r="R494" s="25">
        <v>35604</v>
      </c>
      <c r="S494" s="25">
        <v>26025</v>
      </c>
      <c r="T494" s="25">
        <v>25987</v>
      </c>
      <c r="U494" s="41">
        <f t="shared" si="161"/>
        <v>397036</v>
      </c>
      <c r="V494" s="2" t="s">
        <v>113</v>
      </c>
    </row>
    <row r="495" spans="2:22" ht="13.5" customHeight="1">
      <c r="B495" s="102"/>
      <c r="C495" s="93"/>
      <c r="D495" s="58" t="s">
        <v>152</v>
      </c>
      <c r="E495" s="97">
        <f>ROUNDDOWN(E493*E494*G494*12,2)</f>
        <v>0</v>
      </c>
      <c r="F495" s="98"/>
      <c r="G495" s="99"/>
      <c r="H495" s="37" t="s">
        <v>118</v>
      </c>
      <c r="I495" s="32">
        <f t="shared" ref="I495:T495" si="163">ROUNDDOWN(I493*I494,2)</f>
        <v>0</v>
      </c>
      <c r="J495" s="32">
        <f t="shared" si="163"/>
        <v>0</v>
      </c>
      <c r="K495" s="32">
        <f t="shared" si="163"/>
        <v>0</v>
      </c>
      <c r="L495" s="32">
        <f t="shared" si="163"/>
        <v>0</v>
      </c>
      <c r="M495" s="32">
        <f t="shared" si="163"/>
        <v>0</v>
      </c>
      <c r="N495" s="32">
        <f t="shared" si="163"/>
        <v>0</v>
      </c>
      <c r="O495" s="32">
        <f t="shared" si="163"/>
        <v>0</v>
      </c>
      <c r="P495" s="32">
        <f t="shared" si="163"/>
        <v>0</v>
      </c>
      <c r="Q495" s="32">
        <f t="shared" si="163"/>
        <v>0</v>
      </c>
      <c r="R495" s="32">
        <f t="shared" si="163"/>
        <v>0</v>
      </c>
      <c r="S495" s="32">
        <f t="shared" si="163"/>
        <v>0</v>
      </c>
      <c r="T495" s="32">
        <f t="shared" si="163"/>
        <v>0</v>
      </c>
      <c r="U495" s="33">
        <f t="shared" si="161"/>
        <v>0</v>
      </c>
      <c r="V495" s="21">
        <f>ROUNDDOWN(E495+U495,0)</f>
        <v>0</v>
      </c>
    </row>
    <row r="496" spans="2:22" s="2" customFormat="1" ht="13.5" customHeight="1">
      <c r="B496" s="100" t="s">
        <v>105</v>
      </c>
      <c r="C496" s="91" t="s">
        <v>140</v>
      </c>
      <c r="D496" s="55" t="s">
        <v>114</v>
      </c>
      <c r="E496" s="94"/>
      <c r="F496" s="95"/>
      <c r="G496" s="96"/>
      <c r="H496" s="35" t="s">
        <v>116</v>
      </c>
      <c r="I496" s="74"/>
      <c r="J496" s="74"/>
      <c r="K496" s="74"/>
      <c r="L496" s="74"/>
      <c r="M496" s="74"/>
      <c r="N496" s="74"/>
      <c r="O496" s="74"/>
      <c r="P496" s="74"/>
      <c r="Q496" s="74"/>
      <c r="R496" s="74"/>
      <c r="S496" s="74"/>
      <c r="T496" s="74"/>
      <c r="U496" s="29"/>
    </row>
    <row r="497" spans="2:22" ht="13.5" customHeight="1">
      <c r="B497" s="101"/>
      <c r="C497" s="92"/>
      <c r="D497" s="56" t="s">
        <v>115</v>
      </c>
      <c r="E497" s="66">
        <v>626</v>
      </c>
      <c r="F497" s="53" t="s">
        <v>151</v>
      </c>
      <c r="G497" s="54">
        <v>0.85</v>
      </c>
      <c r="H497" s="36" t="s">
        <v>117</v>
      </c>
      <c r="I497" s="27">
        <v>69860</v>
      </c>
      <c r="J497" s="27">
        <v>73570</v>
      </c>
      <c r="K497" s="25">
        <v>71930</v>
      </c>
      <c r="L497" s="25">
        <v>81560</v>
      </c>
      <c r="M497" s="25">
        <v>83130</v>
      </c>
      <c r="N497" s="25">
        <v>68770</v>
      </c>
      <c r="O497" s="25">
        <v>59580</v>
      </c>
      <c r="P497" s="25">
        <v>77330</v>
      </c>
      <c r="Q497" s="25">
        <v>79230</v>
      </c>
      <c r="R497" s="25">
        <v>85710</v>
      </c>
      <c r="S497" s="25">
        <v>45250</v>
      </c>
      <c r="T497" s="25">
        <v>74660</v>
      </c>
      <c r="U497" s="41">
        <f t="shared" si="161"/>
        <v>870580</v>
      </c>
      <c r="V497" s="2" t="s">
        <v>113</v>
      </c>
    </row>
    <row r="498" spans="2:22" ht="13.5" customHeight="1">
      <c r="B498" s="102"/>
      <c r="C498" s="93"/>
      <c r="D498" s="58" t="s">
        <v>152</v>
      </c>
      <c r="E498" s="97">
        <f>ROUNDDOWN(E496*E497*G497*12,2)</f>
        <v>0</v>
      </c>
      <c r="F498" s="98"/>
      <c r="G498" s="99"/>
      <c r="H498" s="37" t="s">
        <v>118</v>
      </c>
      <c r="I498" s="32">
        <f t="shared" ref="I498:T498" si="164">ROUNDDOWN(I496*I497,2)</f>
        <v>0</v>
      </c>
      <c r="J498" s="32">
        <f t="shared" si="164"/>
        <v>0</v>
      </c>
      <c r="K498" s="32">
        <f t="shared" si="164"/>
        <v>0</v>
      </c>
      <c r="L498" s="32">
        <f t="shared" si="164"/>
        <v>0</v>
      </c>
      <c r="M498" s="32">
        <f t="shared" si="164"/>
        <v>0</v>
      </c>
      <c r="N498" s="32">
        <f t="shared" si="164"/>
        <v>0</v>
      </c>
      <c r="O498" s="32">
        <f t="shared" si="164"/>
        <v>0</v>
      </c>
      <c r="P498" s="32">
        <f t="shared" si="164"/>
        <v>0</v>
      </c>
      <c r="Q498" s="32">
        <f t="shared" si="164"/>
        <v>0</v>
      </c>
      <c r="R498" s="32">
        <f t="shared" si="164"/>
        <v>0</v>
      </c>
      <c r="S498" s="32">
        <f t="shared" si="164"/>
        <v>0</v>
      </c>
      <c r="T498" s="32">
        <f t="shared" si="164"/>
        <v>0</v>
      </c>
      <c r="U498" s="33">
        <f t="shared" si="161"/>
        <v>0</v>
      </c>
      <c r="V498" s="21">
        <f>ROUNDDOWN(E498+U498,0)</f>
        <v>0</v>
      </c>
    </row>
    <row r="499" spans="2:22" s="2" customFormat="1" ht="13.5" customHeight="1">
      <c r="B499" s="100" t="s">
        <v>106</v>
      </c>
      <c r="C499" s="91" t="s">
        <v>139</v>
      </c>
      <c r="D499" s="55" t="s">
        <v>114</v>
      </c>
      <c r="E499" s="94"/>
      <c r="F499" s="95"/>
      <c r="G499" s="96"/>
      <c r="H499" s="35" t="s">
        <v>116</v>
      </c>
      <c r="I499" s="74"/>
      <c r="J499" s="74"/>
      <c r="K499" s="74"/>
      <c r="L499" s="74"/>
      <c r="M499" s="74"/>
      <c r="N499" s="74"/>
      <c r="O499" s="74"/>
      <c r="P499" s="74"/>
      <c r="Q499" s="74"/>
      <c r="R499" s="74"/>
      <c r="S499" s="74"/>
      <c r="T499" s="74"/>
      <c r="U499" s="29"/>
    </row>
    <row r="500" spans="2:22" ht="13.5" customHeight="1">
      <c r="B500" s="101"/>
      <c r="C500" s="92"/>
      <c r="D500" s="56" t="s">
        <v>115</v>
      </c>
      <c r="E500" s="66">
        <v>384</v>
      </c>
      <c r="F500" s="53" t="s">
        <v>151</v>
      </c>
      <c r="G500" s="54">
        <v>0.85</v>
      </c>
      <c r="H500" s="36" t="s">
        <v>117</v>
      </c>
      <c r="I500" s="27">
        <v>42050</v>
      </c>
      <c r="J500" s="27">
        <v>40078</v>
      </c>
      <c r="K500" s="25">
        <v>47087</v>
      </c>
      <c r="L500" s="25">
        <v>40165</v>
      </c>
      <c r="M500" s="25">
        <v>56738</v>
      </c>
      <c r="N500" s="25">
        <v>44289</v>
      </c>
      <c r="O500" s="25">
        <v>31961</v>
      </c>
      <c r="P500" s="25">
        <v>37532</v>
      </c>
      <c r="Q500" s="25">
        <v>48172</v>
      </c>
      <c r="R500" s="25">
        <v>58542</v>
      </c>
      <c r="S500" s="25">
        <v>26929</v>
      </c>
      <c r="T500" s="25">
        <v>54939</v>
      </c>
      <c r="U500" s="41">
        <f t="shared" si="161"/>
        <v>528482</v>
      </c>
      <c r="V500" s="2" t="s">
        <v>113</v>
      </c>
    </row>
    <row r="501" spans="2:22" ht="13.5" customHeight="1">
      <c r="B501" s="102"/>
      <c r="C501" s="93"/>
      <c r="D501" s="58" t="s">
        <v>152</v>
      </c>
      <c r="E501" s="97">
        <f>ROUNDDOWN(E499*E500*G500*12,2)</f>
        <v>0</v>
      </c>
      <c r="F501" s="98"/>
      <c r="G501" s="99"/>
      <c r="H501" s="37" t="s">
        <v>118</v>
      </c>
      <c r="I501" s="32">
        <f t="shared" ref="I501:T501" si="165">ROUNDDOWN(I499*I500,2)</f>
        <v>0</v>
      </c>
      <c r="J501" s="32">
        <f t="shared" si="165"/>
        <v>0</v>
      </c>
      <c r="K501" s="32">
        <f t="shared" si="165"/>
        <v>0</v>
      </c>
      <c r="L501" s="32">
        <f t="shared" si="165"/>
        <v>0</v>
      </c>
      <c r="M501" s="32">
        <f t="shared" si="165"/>
        <v>0</v>
      </c>
      <c r="N501" s="32">
        <f t="shared" si="165"/>
        <v>0</v>
      </c>
      <c r="O501" s="32">
        <f t="shared" si="165"/>
        <v>0</v>
      </c>
      <c r="P501" s="32">
        <f t="shared" si="165"/>
        <v>0</v>
      </c>
      <c r="Q501" s="32">
        <f t="shared" si="165"/>
        <v>0</v>
      </c>
      <c r="R501" s="32">
        <f t="shared" si="165"/>
        <v>0</v>
      </c>
      <c r="S501" s="32">
        <f t="shared" si="165"/>
        <v>0</v>
      </c>
      <c r="T501" s="32">
        <f t="shared" si="165"/>
        <v>0</v>
      </c>
      <c r="U501" s="33">
        <f t="shared" si="161"/>
        <v>0</v>
      </c>
      <c r="V501" s="21">
        <f>ROUNDDOWN(E501+U501,0)</f>
        <v>0</v>
      </c>
    </row>
    <row r="502" spans="2:22" s="2" customFormat="1" ht="13.5" customHeight="1">
      <c r="B502" s="100" t="s">
        <v>107</v>
      </c>
      <c r="C502" s="91" t="s">
        <v>139</v>
      </c>
      <c r="D502" s="55" t="s">
        <v>114</v>
      </c>
      <c r="E502" s="94"/>
      <c r="F502" s="95"/>
      <c r="G502" s="96"/>
      <c r="H502" s="35" t="s">
        <v>116</v>
      </c>
      <c r="I502" s="74"/>
      <c r="J502" s="74"/>
      <c r="K502" s="74"/>
      <c r="L502" s="74"/>
      <c r="M502" s="74"/>
      <c r="N502" s="74"/>
      <c r="O502" s="74"/>
      <c r="P502" s="74"/>
      <c r="Q502" s="74"/>
      <c r="R502" s="74"/>
      <c r="S502" s="74"/>
      <c r="T502" s="74"/>
      <c r="U502" s="29"/>
    </row>
    <row r="503" spans="2:22" ht="13.5" customHeight="1">
      <c r="B503" s="101"/>
      <c r="C503" s="92"/>
      <c r="D503" s="56" t="s">
        <v>115</v>
      </c>
      <c r="E503" s="66">
        <v>134</v>
      </c>
      <c r="F503" s="53" t="s">
        <v>151</v>
      </c>
      <c r="G503" s="54">
        <v>0.85</v>
      </c>
      <c r="H503" s="36" t="s">
        <v>117</v>
      </c>
      <c r="I503" s="27">
        <v>14202</v>
      </c>
      <c r="J503" s="27">
        <v>14646</v>
      </c>
      <c r="K503" s="25">
        <v>14885</v>
      </c>
      <c r="L503" s="25">
        <v>11656</v>
      </c>
      <c r="M503" s="25">
        <v>15563</v>
      </c>
      <c r="N503" s="25">
        <v>13323</v>
      </c>
      <c r="O503" s="25">
        <v>11970</v>
      </c>
      <c r="P503" s="25">
        <v>13738</v>
      </c>
      <c r="Q503" s="25">
        <v>16051</v>
      </c>
      <c r="R503" s="25">
        <v>14866</v>
      </c>
      <c r="S503" s="25">
        <v>8708</v>
      </c>
      <c r="T503" s="25">
        <v>15847</v>
      </c>
      <c r="U503" s="41">
        <f t="shared" si="161"/>
        <v>165455</v>
      </c>
      <c r="V503" s="2" t="s">
        <v>113</v>
      </c>
    </row>
    <row r="504" spans="2:22" ht="13.5" customHeight="1">
      <c r="B504" s="102"/>
      <c r="C504" s="93"/>
      <c r="D504" s="58" t="s">
        <v>152</v>
      </c>
      <c r="E504" s="97">
        <f>ROUNDDOWN(E502*E503*G503*12,2)</f>
        <v>0</v>
      </c>
      <c r="F504" s="98"/>
      <c r="G504" s="99"/>
      <c r="H504" s="37" t="s">
        <v>118</v>
      </c>
      <c r="I504" s="32">
        <f t="shared" ref="I504:T504" si="166">ROUNDDOWN(I502*I503,2)</f>
        <v>0</v>
      </c>
      <c r="J504" s="32">
        <f t="shared" si="166"/>
        <v>0</v>
      </c>
      <c r="K504" s="32">
        <f t="shared" si="166"/>
        <v>0</v>
      </c>
      <c r="L504" s="32">
        <f t="shared" si="166"/>
        <v>0</v>
      </c>
      <c r="M504" s="32">
        <f t="shared" si="166"/>
        <v>0</v>
      </c>
      <c r="N504" s="32">
        <f t="shared" si="166"/>
        <v>0</v>
      </c>
      <c r="O504" s="32">
        <f t="shared" si="166"/>
        <v>0</v>
      </c>
      <c r="P504" s="32">
        <f t="shared" si="166"/>
        <v>0</v>
      </c>
      <c r="Q504" s="32">
        <f t="shared" si="166"/>
        <v>0</v>
      </c>
      <c r="R504" s="32">
        <f t="shared" si="166"/>
        <v>0</v>
      </c>
      <c r="S504" s="32">
        <f t="shared" si="166"/>
        <v>0</v>
      </c>
      <c r="T504" s="32">
        <f t="shared" si="166"/>
        <v>0</v>
      </c>
      <c r="U504" s="33">
        <f t="shared" si="161"/>
        <v>0</v>
      </c>
      <c r="V504" s="21">
        <f>ROUNDDOWN(E504+U504,0)</f>
        <v>0</v>
      </c>
    </row>
    <row r="505" spans="2:22" s="2" customFormat="1" ht="13.5" customHeight="1">
      <c r="B505" s="88" t="s">
        <v>108</v>
      </c>
      <c r="C505" s="91" t="s">
        <v>138</v>
      </c>
      <c r="D505" s="55" t="s">
        <v>114</v>
      </c>
      <c r="E505" s="94"/>
      <c r="F505" s="95"/>
      <c r="G505" s="96"/>
      <c r="H505" s="35" t="s">
        <v>116</v>
      </c>
      <c r="I505" s="74"/>
      <c r="J505" s="74"/>
      <c r="K505" s="74"/>
      <c r="L505" s="74"/>
      <c r="M505" s="74"/>
      <c r="N505" s="74"/>
      <c r="O505" s="74"/>
      <c r="P505" s="74"/>
      <c r="Q505" s="74"/>
      <c r="R505" s="74"/>
      <c r="S505" s="74"/>
      <c r="T505" s="74"/>
      <c r="U505" s="29"/>
    </row>
    <row r="506" spans="2:22" ht="13.5" customHeight="1">
      <c r="B506" s="89"/>
      <c r="C506" s="92"/>
      <c r="D506" s="56" t="s">
        <v>115</v>
      </c>
      <c r="E506" s="59">
        <v>12</v>
      </c>
      <c r="F506" s="53" t="s">
        <v>151</v>
      </c>
      <c r="G506" s="54" t="s">
        <v>100</v>
      </c>
      <c r="H506" s="36" t="s">
        <v>117</v>
      </c>
      <c r="I506" s="22">
        <v>998</v>
      </c>
      <c r="J506" s="22">
        <v>973</v>
      </c>
      <c r="K506" s="23">
        <v>1086</v>
      </c>
      <c r="L506" s="23">
        <v>1414</v>
      </c>
      <c r="M506" s="23">
        <v>1424</v>
      </c>
      <c r="N506" s="23">
        <v>1125</v>
      </c>
      <c r="O506" s="23">
        <v>864</v>
      </c>
      <c r="P506" s="23">
        <v>1025</v>
      </c>
      <c r="Q506" s="23">
        <v>995</v>
      </c>
      <c r="R506" s="23">
        <v>1337</v>
      </c>
      <c r="S506" s="23">
        <v>812</v>
      </c>
      <c r="T506" s="23">
        <v>1097</v>
      </c>
      <c r="U506" s="41">
        <f t="shared" si="161"/>
        <v>13150</v>
      </c>
      <c r="V506" s="2" t="s">
        <v>113</v>
      </c>
    </row>
    <row r="507" spans="2:22" ht="13.5" customHeight="1">
      <c r="B507" s="89"/>
      <c r="C507" s="93"/>
      <c r="D507" s="58" t="s">
        <v>119</v>
      </c>
      <c r="E507" s="97">
        <f>ROUNDDOWN(E505*E506*12,2)</f>
        <v>0</v>
      </c>
      <c r="F507" s="98"/>
      <c r="G507" s="99"/>
      <c r="H507" s="37" t="s">
        <v>118</v>
      </c>
      <c r="I507" s="32">
        <f t="shared" ref="I507:T507" si="167">ROUNDDOWN(I505*I506,2)</f>
        <v>0</v>
      </c>
      <c r="J507" s="32">
        <f t="shared" si="167"/>
        <v>0</v>
      </c>
      <c r="K507" s="32">
        <f t="shared" si="167"/>
        <v>0</v>
      </c>
      <c r="L507" s="32">
        <f t="shared" si="167"/>
        <v>0</v>
      </c>
      <c r="M507" s="32">
        <f t="shared" si="167"/>
        <v>0</v>
      </c>
      <c r="N507" s="32">
        <f t="shared" si="167"/>
        <v>0</v>
      </c>
      <c r="O507" s="32">
        <f t="shared" si="167"/>
        <v>0</v>
      </c>
      <c r="P507" s="32">
        <f t="shared" si="167"/>
        <v>0</v>
      </c>
      <c r="Q507" s="32">
        <f t="shared" si="167"/>
        <v>0</v>
      </c>
      <c r="R507" s="32">
        <f t="shared" si="167"/>
        <v>0</v>
      </c>
      <c r="S507" s="32">
        <f t="shared" si="167"/>
        <v>0</v>
      </c>
      <c r="T507" s="32">
        <f t="shared" si="167"/>
        <v>0</v>
      </c>
      <c r="U507" s="33">
        <f t="shared" si="161"/>
        <v>0</v>
      </c>
      <c r="V507" s="21">
        <f>ROUNDDOWN(E507+U507,0)</f>
        <v>0</v>
      </c>
    </row>
    <row r="508" spans="2:22" s="2" customFormat="1" ht="13.5" customHeight="1">
      <c r="B508" s="89"/>
      <c r="C508" s="91" t="s">
        <v>149</v>
      </c>
      <c r="D508" s="55" t="s">
        <v>114</v>
      </c>
      <c r="E508" s="94"/>
      <c r="F508" s="95"/>
      <c r="G508" s="96"/>
      <c r="H508" s="35" t="s">
        <v>116</v>
      </c>
      <c r="I508" s="74"/>
      <c r="J508" s="74"/>
      <c r="K508" s="74"/>
      <c r="L508" s="74"/>
      <c r="M508" s="74"/>
      <c r="N508" s="74"/>
      <c r="O508" s="74"/>
      <c r="P508" s="74"/>
      <c r="Q508" s="74"/>
      <c r="R508" s="74"/>
      <c r="S508" s="74"/>
      <c r="T508" s="74"/>
      <c r="U508" s="29"/>
    </row>
    <row r="509" spans="2:22" ht="13.5" customHeight="1">
      <c r="B509" s="89"/>
      <c r="C509" s="92"/>
      <c r="D509" s="56" t="s">
        <v>115</v>
      </c>
      <c r="E509" s="57">
        <v>28</v>
      </c>
      <c r="F509" s="53" t="s">
        <v>151</v>
      </c>
      <c r="G509" s="54">
        <v>0.95</v>
      </c>
      <c r="H509" s="36" t="s">
        <v>117</v>
      </c>
      <c r="I509" s="22">
        <v>1614</v>
      </c>
      <c r="J509" s="22">
        <v>1685</v>
      </c>
      <c r="K509" s="23">
        <v>1769</v>
      </c>
      <c r="L509" s="23">
        <v>1655</v>
      </c>
      <c r="M509" s="23">
        <v>1725</v>
      </c>
      <c r="N509" s="23">
        <v>1707</v>
      </c>
      <c r="O509" s="23">
        <v>1385</v>
      </c>
      <c r="P509" s="23">
        <v>1706</v>
      </c>
      <c r="Q509" s="23">
        <v>1579</v>
      </c>
      <c r="R509" s="23">
        <v>1874</v>
      </c>
      <c r="S509" s="23">
        <v>1101</v>
      </c>
      <c r="T509" s="23">
        <v>1555</v>
      </c>
      <c r="U509" s="41">
        <f t="shared" si="161"/>
        <v>19355</v>
      </c>
      <c r="V509" s="2" t="s">
        <v>113</v>
      </c>
    </row>
    <row r="510" spans="2:22" ht="14.25" customHeight="1" thickBot="1">
      <c r="B510" s="90"/>
      <c r="C510" s="93"/>
      <c r="D510" s="58" t="s">
        <v>152</v>
      </c>
      <c r="E510" s="97">
        <f>ROUNDDOWN(E508*E509*G509*12,2)</f>
        <v>0</v>
      </c>
      <c r="F510" s="98"/>
      <c r="G510" s="99"/>
      <c r="H510" s="37" t="s">
        <v>118</v>
      </c>
      <c r="I510" s="32">
        <f t="shared" ref="I510:T510" si="168">ROUNDDOWN(I508*I509,2)</f>
        <v>0</v>
      </c>
      <c r="J510" s="32">
        <f t="shared" si="168"/>
        <v>0</v>
      </c>
      <c r="K510" s="32">
        <f t="shared" si="168"/>
        <v>0</v>
      </c>
      <c r="L510" s="32">
        <f t="shared" si="168"/>
        <v>0</v>
      </c>
      <c r="M510" s="32">
        <f t="shared" si="168"/>
        <v>0</v>
      </c>
      <c r="N510" s="32">
        <f t="shared" si="168"/>
        <v>0</v>
      </c>
      <c r="O510" s="32">
        <f>ROUNDDOWN(O508*O509,2)</f>
        <v>0</v>
      </c>
      <c r="P510" s="32">
        <f t="shared" si="168"/>
        <v>0</v>
      </c>
      <c r="Q510" s="32">
        <f t="shared" si="168"/>
        <v>0</v>
      </c>
      <c r="R510" s="32">
        <f t="shared" si="168"/>
        <v>0</v>
      </c>
      <c r="S510" s="32">
        <f t="shared" si="168"/>
        <v>0</v>
      </c>
      <c r="T510" s="32">
        <f t="shared" si="168"/>
        <v>0</v>
      </c>
      <c r="U510" s="33">
        <f t="shared" si="161"/>
        <v>0</v>
      </c>
      <c r="V510" s="43">
        <f>ROUNDDOWN(E510+U510,0)</f>
        <v>0</v>
      </c>
    </row>
    <row r="511" spans="2:22" ht="13.5" thickBot="1">
      <c r="U511" s="9" t="s">
        <v>144</v>
      </c>
      <c r="V511" s="44">
        <f>V489+V492+V495+V498+V501+V504+V507+V510</f>
        <v>0</v>
      </c>
    </row>
    <row r="513" spans="11:22" ht="20.100000000000001" customHeight="1" thickBot="1">
      <c r="K513" s="79" t="s">
        <v>125</v>
      </c>
      <c r="L513" s="79"/>
      <c r="M513" s="68"/>
      <c r="N513" s="47"/>
      <c r="O513" s="79" t="s">
        <v>124</v>
      </c>
      <c r="P513" s="79"/>
      <c r="Q513" s="67"/>
      <c r="R513" s="47"/>
      <c r="S513" s="80" t="s">
        <v>127</v>
      </c>
      <c r="T513" s="80"/>
      <c r="U513" s="80"/>
      <c r="V513" s="48"/>
    </row>
    <row r="514" spans="11:22" ht="20.100000000000001" customHeight="1" thickBot="1">
      <c r="K514" s="81">
        <f>V289+V432+V482+V511</f>
        <v>0</v>
      </c>
      <c r="L514" s="82"/>
      <c r="M514" s="49" t="s">
        <v>126</v>
      </c>
      <c r="N514" s="47"/>
      <c r="O514" s="83">
        <f>ROUNDUP(K514/1.1,0)</f>
        <v>0</v>
      </c>
      <c r="P514" s="84"/>
      <c r="Q514" s="50" t="s">
        <v>126</v>
      </c>
      <c r="R514" s="47"/>
      <c r="S514" s="85">
        <f>K514-O514</f>
        <v>0</v>
      </c>
      <c r="T514" s="86"/>
      <c r="U514" s="87"/>
      <c r="V514" s="51" t="s">
        <v>126</v>
      </c>
    </row>
    <row r="515" spans="11:22" ht="20.100000000000001" customHeight="1">
      <c r="K515" s="75" t="s">
        <v>128</v>
      </c>
      <c r="L515" s="75"/>
      <c r="M515" s="52"/>
      <c r="N515" s="76" t="s">
        <v>146</v>
      </c>
      <c r="O515" s="76"/>
      <c r="P515" s="76"/>
      <c r="Q515" s="76"/>
      <c r="R515" s="47"/>
      <c r="S515" s="77" t="s">
        <v>129</v>
      </c>
      <c r="T515" s="77"/>
      <c r="U515" s="77"/>
      <c r="V515" s="48"/>
    </row>
    <row r="516" spans="11:22" ht="20.25" customHeight="1">
      <c r="M516" s="78" t="s">
        <v>163</v>
      </c>
      <c r="N516" s="78"/>
      <c r="O516" s="78"/>
      <c r="P516" s="78"/>
      <c r="Q516" s="78"/>
      <c r="R516" s="78"/>
    </row>
  </sheetData>
  <sheetProtection password="EA45" sheet="1" objects="1" scenarios="1" selectLockedCells="1"/>
  <mergeCells count="626">
    <mergeCell ref="A2:V2"/>
    <mergeCell ref="B4:D4"/>
    <mergeCell ref="E4:L4"/>
    <mergeCell ref="B5:D5"/>
    <mergeCell ref="E5:L5"/>
    <mergeCell ref="B17:B18"/>
    <mergeCell ref="C17:C18"/>
    <mergeCell ref="D17:G18"/>
    <mergeCell ref="H17:U17"/>
    <mergeCell ref="B25:B27"/>
    <mergeCell ref="C25:C27"/>
    <mergeCell ref="E25:G25"/>
    <mergeCell ref="E27:G27"/>
    <mergeCell ref="B28:B30"/>
    <mergeCell ref="C28:C30"/>
    <mergeCell ref="E28:G28"/>
    <mergeCell ref="E30:G30"/>
    <mergeCell ref="B19:B21"/>
    <mergeCell ref="C19:C21"/>
    <mergeCell ref="E19:G19"/>
    <mergeCell ref="E21:G21"/>
    <mergeCell ref="B22:B24"/>
    <mergeCell ref="C22:C24"/>
    <mergeCell ref="E22:G22"/>
    <mergeCell ref="E24:G24"/>
    <mergeCell ref="B37:B39"/>
    <mergeCell ref="C37:C39"/>
    <mergeCell ref="E37:G37"/>
    <mergeCell ref="E39:G39"/>
    <mergeCell ref="B40:B42"/>
    <mergeCell ref="C40:C42"/>
    <mergeCell ref="E40:G40"/>
    <mergeCell ref="E42:G42"/>
    <mergeCell ref="B31:B33"/>
    <mergeCell ref="C31:C33"/>
    <mergeCell ref="E31:G31"/>
    <mergeCell ref="E33:G33"/>
    <mergeCell ref="B34:B36"/>
    <mergeCell ref="C34:C36"/>
    <mergeCell ref="E34:G34"/>
    <mergeCell ref="E36:G36"/>
    <mergeCell ref="B49:B51"/>
    <mergeCell ref="C49:C51"/>
    <mergeCell ref="E49:G49"/>
    <mergeCell ref="E51:G51"/>
    <mergeCell ref="B52:B54"/>
    <mergeCell ref="C52:C54"/>
    <mergeCell ref="E52:G52"/>
    <mergeCell ref="E54:G54"/>
    <mergeCell ref="B43:B45"/>
    <mergeCell ref="C43:C45"/>
    <mergeCell ref="E43:G43"/>
    <mergeCell ref="E45:G45"/>
    <mergeCell ref="B46:B48"/>
    <mergeCell ref="C46:C48"/>
    <mergeCell ref="E46:G46"/>
    <mergeCell ref="E48:G48"/>
    <mergeCell ref="B55:B63"/>
    <mergeCell ref="C55:C57"/>
    <mergeCell ref="E55:G55"/>
    <mergeCell ref="E57:G57"/>
    <mergeCell ref="C58:C60"/>
    <mergeCell ref="E58:G58"/>
    <mergeCell ref="E60:G60"/>
    <mergeCell ref="C61:C63"/>
    <mergeCell ref="E61:G61"/>
    <mergeCell ref="E63:G63"/>
    <mergeCell ref="B70:B72"/>
    <mergeCell ref="C70:C72"/>
    <mergeCell ref="E70:G70"/>
    <mergeCell ref="E72:G72"/>
    <mergeCell ref="B73:B75"/>
    <mergeCell ref="C73:C75"/>
    <mergeCell ref="E73:G73"/>
    <mergeCell ref="E75:G75"/>
    <mergeCell ref="B64:B66"/>
    <mergeCell ref="C64:C66"/>
    <mergeCell ref="E64:G64"/>
    <mergeCell ref="E66:G66"/>
    <mergeCell ref="B67:B69"/>
    <mergeCell ref="C67:C69"/>
    <mergeCell ref="E67:G67"/>
    <mergeCell ref="E69:G69"/>
    <mergeCell ref="B76:B78"/>
    <mergeCell ref="C76:C78"/>
    <mergeCell ref="E76:G76"/>
    <mergeCell ref="E78:G78"/>
    <mergeCell ref="B79:B87"/>
    <mergeCell ref="C79:C81"/>
    <mergeCell ref="E79:G79"/>
    <mergeCell ref="E81:G81"/>
    <mergeCell ref="C82:C84"/>
    <mergeCell ref="E82:G82"/>
    <mergeCell ref="E93:G93"/>
    <mergeCell ref="C94:C96"/>
    <mergeCell ref="E94:G94"/>
    <mergeCell ref="E96:G96"/>
    <mergeCell ref="B97:B99"/>
    <mergeCell ref="C97:C99"/>
    <mergeCell ref="E97:G97"/>
    <mergeCell ref="E99:G99"/>
    <mergeCell ref="E84:G84"/>
    <mergeCell ref="C85:C87"/>
    <mergeCell ref="E85:G85"/>
    <mergeCell ref="E87:G87"/>
    <mergeCell ref="B88:B96"/>
    <mergeCell ref="C88:C90"/>
    <mergeCell ref="E88:G88"/>
    <mergeCell ref="E90:G90"/>
    <mergeCell ref="C91:C93"/>
    <mergeCell ref="E91:G91"/>
    <mergeCell ref="B115:B117"/>
    <mergeCell ref="C115:C117"/>
    <mergeCell ref="E115:G115"/>
    <mergeCell ref="E117:G117"/>
    <mergeCell ref="B118:B120"/>
    <mergeCell ref="C118:C120"/>
    <mergeCell ref="E118:G118"/>
    <mergeCell ref="E120:G120"/>
    <mergeCell ref="C109:C111"/>
    <mergeCell ref="E109:G109"/>
    <mergeCell ref="E111:G111"/>
    <mergeCell ref="C112:C114"/>
    <mergeCell ref="E112:G112"/>
    <mergeCell ref="E114:G114"/>
    <mergeCell ref="B100:B114"/>
    <mergeCell ref="C100:C102"/>
    <mergeCell ref="E100:G100"/>
    <mergeCell ref="E102:G102"/>
    <mergeCell ref="C103:C105"/>
    <mergeCell ref="E103:G103"/>
    <mergeCell ref="E105:G105"/>
    <mergeCell ref="C106:C108"/>
    <mergeCell ref="E106:G106"/>
    <mergeCell ref="E108:G108"/>
    <mergeCell ref="B127:B132"/>
    <mergeCell ref="C127:C129"/>
    <mergeCell ref="E127:G127"/>
    <mergeCell ref="E129:G129"/>
    <mergeCell ref="C130:C132"/>
    <mergeCell ref="E130:G130"/>
    <mergeCell ref="E132:G132"/>
    <mergeCell ref="B121:B123"/>
    <mergeCell ref="C121:C123"/>
    <mergeCell ref="E121:G121"/>
    <mergeCell ref="E123:G123"/>
    <mergeCell ref="B124:B126"/>
    <mergeCell ref="C124:C126"/>
    <mergeCell ref="E124:G124"/>
    <mergeCell ref="E126:G126"/>
    <mergeCell ref="B133:B135"/>
    <mergeCell ref="C133:C135"/>
    <mergeCell ref="E133:G133"/>
    <mergeCell ref="E135:G135"/>
    <mergeCell ref="B136:B141"/>
    <mergeCell ref="C136:C138"/>
    <mergeCell ref="E136:G136"/>
    <mergeCell ref="E138:G138"/>
    <mergeCell ref="C139:C141"/>
    <mergeCell ref="E139:G139"/>
    <mergeCell ref="E141:G141"/>
    <mergeCell ref="B142:B144"/>
    <mergeCell ref="C142:C144"/>
    <mergeCell ref="E142:G142"/>
    <mergeCell ref="E144:G144"/>
    <mergeCell ref="B145:B150"/>
    <mergeCell ref="C145:C147"/>
    <mergeCell ref="E145:G145"/>
    <mergeCell ref="E147:G147"/>
    <mergeCell ref="C148:C150"/>
    <mergeCell ref="B154:B156"/>
    <mergeCell ref="C154:C156"/>
    <mergeCell ref="E154:G154"/>
    <mergeCell ref="E156:G156"/>
    <mergeCell ref="B157:B159"/>
    <mergeCell ref="C157:C159"/>
    <mergeCell ref="E157:G157"/>
    <mergeCell ref="E159:G159"/>
    <mergeCell ref="E148:G148"/>
    <mergeCell ref="E150:G150"/>
    <mergeCell ref="B151:B153"/>
    <mergeCell ref="C151:C153"/>
    <mergeCell ref="E151:G151"/>
    <mergeCell ref="E153:G153"/>
    <mergeCell ref="B160:B162"/>
    <mergeCell ref="C160:C162"/>
    <mergeCell ref="E160:G160"/>
    <mergeCell ref="E162:G162"/>
    <mergeCell ref="B163:B174"/>
    <mergeCell ref="C163:C165"/>
    <mergeCell ref="E163:G163"/>
    <mergeCell ref="E165:G165"/>
    <mergeCell ref="C166:C168"/>
    <mergeCell ref="E166:G166"/>
    <mergeCell ref="B175:B177"/>
    <mergeCell ref="C175:C177"/>
    <mergeCell ref="E175:G175"/>
    <mergeCell ref="E177:G177"/>
    <mergeCell ref="B178:B180"/>
    <mergeCell ref="C178:C180"/>
    <mergeCell ref="E178:G178"/>
    <mergeCell ref="E180:G180"/>
    <mergeCell ref="E168:G168"/>
    <mergeCell ref="C169:C171"/>
    <mergeCell ref="E169:G169"/>
    <mergeCell ref="E171:G171"/>
    <mergeCell ref="C172:C174"/>
    <mergeCell ref="E172:G172"/>
    <mergeCell ref="E174:G174"/>
    <mergeCell ref="B187:B189"/>
    <mergeCell ref="C187:C189"/>
    <mergeCell ref="E187:G187"/>
    <mergeCell ref="E189:G189"/>
    <mergeCell ref="B190:B192"/>
    <mergeCell ref="C190:C192"/>
    <mergeCell ref="E190:G190"/>
    <mergeCell ref="E192:G192"/>
    <mergeCell ref="B181:B186"/>
    <mergeCell ref="C181:C183"/>
    <mergeCell ref="E181:G181"/>
    <mergeCell ref="E183:G183"/>
    <mergeCell ref="C184:C186"/>
    <mergeCell ref="E184:G184"/>
    <mergeCell ref="E186:G186"/>
    <mergeCell ref="B199:B201"/>
    <mergeCell ref="C199:C201"/>
    <mergeCell ref="E199:G199"/>
    <mergeCell ref="E201:G201"/>
    <mergeCell ref="B202:B204"/>
    <mergeCell ref="C202:C204"/>
    <mergeCell ref="E202:G202"/>
    <mergeCell ref="E204:G204"/>
    <mergeCell ref="B193:B195"/>
    <mergeCell ref="C193:C195"/>
    <mergeCell ref="E193:G193"/>
    <mergeCell ref="E195:G195"/>
    <mergeCell ref="B196:B198"/>
    <mergeCell ref="C196:C198"/>
    <mergeCell ref="E196:G196"/>
    <mergeCell ref="E198:G198"/>
    <mergeCell ref="E219:G219"/>
    <mergeCell ref="B205:B207"/>
    <mergeCell ref="C205:C207"/>
    <mergeCell ref="E205:G205"/>
    <mergeCell ref="E207:G207"/>
    <mergeCell ref="B208:B210"/>
    <mergeCell ref="C208:C210"/>
    <mergeCell ref="E208:G208"/>
    <mergeCell ref="E210:G210"/>
    <mergeCell ref="B226:B228"/>
    <mergeCell ref="C226:C228"/>
    <mergeCell ref="E226:G226"/>
    <mergeCell ref="E228:G228"/>
    <mergeCell ref="B229:B231"/>
    <mergeCell ref="C229:C231"/>
    <mergeCell ref="E229:G229"/>
    <mergeCell ref="E231:G231"/>
    <mergeCell ref="C220:C222"/>
    <mergeCell ref="E220:G220"/>
    <mergeCell ref="E222:G222"/>
    <mergeCell ref="B223:B225"/>
    <mergeCell ref="C223:C225"/>
    <mergeCell ref="E223:G223"/>
    <mergeCell ref="E225:G225"/>
    <mergeCell ref="B211:B222"/>
    <mergeCell ref="C211:C213"/>
    <mergeCell ref="E211:G211"/>
    <mergeCell ref="E213:G213"/>
    <mergeCell ref="C214:C216"/>
    <mergeCell ref="E214:G214"/>
    <mergeCell ref="E216:G216"/>
    <mergeCell ref="C217:C219"/>
    <mergeCell ref="E217:G217"/>
    <mergeCell ref="E240:G240"/>
    <mergeCell ref="C241:C243"/>
    <mergeCell ref="E241:G241"/>
    <mergeCell ref="E243:G243"/>
    <mergeCell ref="C244:C246"/>
    <mergeCell ref="E244:G244"/>
    <mergeCell ref="E246:G246"/>
    <mergeCell ref="B232:B234"/>
    <mergeCell ref="C232:C234"/>
    <mergeCell ref="E232:G232"/>
    <mergeCell ref="E234:G234"/>
    <mergeCell ref="B235:B246"/>
    <mergeCell ref="C235:C237"/>
    <mergeCell ref="E235:G235"/>
    <mergeCell ref="E237:G237"/>
    <mergeCell ref="C238:C240"/>
    <mergeCell ref="E238:G238"/>
    <mergeCell ref="B253:B255"/>
    <mergeCell ref="C253:C255"/>
    <mergeCell ref="E253:G253"/>
    <mergeCell ref="E255:G255"/>
    <mergeCell ref="B256:B258"/>
    <mergeCell ref="C256:C258"/>
    <mergeCell ref="E256:G256"/>
    <mergeCell ref="E258:G258"/>
    <mergeCell ref="B247:B249"/>
    <mergeCell ref="C247:C249"/>
    <mergeCell ref="E247:G247"/>
    <mergeCell ref="E249:G249"/>
    <mergeCell ref="B250:B252"/>
    <mergeCell ref="C250:C252"/>
    <mergeCell ref="E250:G250"/>
    <mergeCell ref="E252:G252"/>
    <mergeCell ref="B265:B267"/>
    <mergeCell ref="C265:C267"/>
    <mergeCell ref="E265:G265"/>
    <mergeCell ref="E267:G267"/>
    <mergeCell ref="B268:B270"/>
    <mergeCell ref="C268:C270"/>
    <mergeCell ref="E268:G268"/>
    <mergeCell ref="E270:G270"/>
    <mergeCell ref="B259:B261"/>
    <mergeCell ref="C259:C261"/>
    <mergeCell ref="E259:G259"/>
    <mergeCell ref="E261:G261"/>
    <mergeCell ref="B262:B264"/>
    <mergeCell ref="C262:C264"/>
    <mergeCell ref="E262:G262"/>
    <mergeCell ref="E264:G264"/>
    <mergeCell ref="B271:B273"/>
    <mergeCell ref="C271:C273"/>
    <mergeCell ref="E271:G271"/>
    <mergeCell ref="E273:G273"/>
    <mergeCell ref="B274:B279"/>
    <mergeCell ref="C274:C276"/>
    <mergeCell ref="E274:G274"/>
    <mergeCell ref="E276:G276"/>
    <mergeCell ref="C277:C279"/>
    <mergeCell ref="E277:G277"/>
    <mergeCell ref="B286:B288"/>
    <mergeCell ref="C286:C288"/>
    <mergeCell ref="E286:G286"/>
    <mergeCell ref="E288:G288"/>
    <mergeCell ref="B292:B293"/>
    <mergeCell ref="C292:C293"/>
    <mergeCell ref="D292:G293"/>
    <mergeCell ref="E279:G279"/>
    <mergeCell ref="B280:B282"/>
    <mergeCell ref="C280:C282"/>
    <mergeCell ref="E280:G280"/>
    <mergeCell ref="E282:G282"/>
    <mergeCell ref="B283:B285"/>
    <mergeCell ref="C283:C285"/>
    <mergeCell ref="E283:G283"/>
    <mergeCell ref="E285:G285"/>
    <mergeCell ref="E300:G300"/>
    <mergeCell ref="E302:G302"/>
    <mergeCell ref="B303:B305"/>
    <mergeCell ref="C303:C305"/>
    <mergeCell ref="E303:G303"/>
    <mergeCell ref="E305:G305"/>
    <mergeCell ref="H292:U292"/>
    <mergeCell ref="B294:B296"/>
    <mergeCell ref="C294:C296"/>
    <mergeCell ref="E294:G294"/>
    <mergeCell ref="E296:G296"/>
    <mergeCell ref="B297:B302"/>
    <mergeCell ref="C297:C299"/>
    <mergeCell ref="E297:G297"/>
    <mergeCell ref="E299:G299"/>
    <mergeCell ref="C300:C302"/>
    <mergeCell ref="B312:B314"/>
    <mergeCell ref="C312:C314"/>
    <mergeCell ref="E312:G312"/>
    <mergeCell ref="E314:G314"/>
    <mergeCell ref="B315:B317"/>
    <mergeCell ref="C315:C317"/>
    <mergeCell ref="E315:G315"/>
    <mergeCell ref="E317:G317"/>
    <mergeCell ref="B306:B308"/>
    <mergeCell ref="C306:C308"/>
    <mergeCell ref="E306:G306"/>
    <mergeCell ref="E308:G308"/>
    <mergeCell ref="B309:B311"/>
    <mergeCell ref="C309:C311"/>
    <mergeCell ref="E309:G309"/>
    <mergeCell ref="E311:G311"/>
    <mergeCell ref="B324:B329"/>
    <mergeCell ref="C324:C326"/>
    <mergeCell ref="E324:G324"/>
    <mergeCell ref="E326:G326"/>
    <mergeCell ref="C327:C329"/>
    <mergeCell ref="E327:G327"/>
    <mergeCell ref="E329:G329"/>
    <mergeCell ref="B318:B320"/>
    <mergeCell ref="C318:C320"/>
    <mergeCell ref="E318:G318"/>
    <mergeCell ref="E320:G320"/>
    <mergeCell ref="B321:B323"/>
    <mergeCell ref="C321:C323"/>
    <mergeCell ref="E321:G321"/>
    <mergeCell ref="E323:G323"/>
    <mergeCell ref="B339:B341"/>
    <mergeCell ref="C339:C341"/>
    <mergeCell ref="E339:G339"/>
    <mergeCell ref="E341:G341"/>
    <mergeCell ref="B342:B344"/>
    <mergeCell ref="C342:C344"/>
    <mergeCell ref="E342:G342"/>
    <mergeCell ref="E344:G344"/>
    <mergeCell ref="B330:B338"/>
    <mergeCell ref="C330:C332"/>
    <mergeCell ref="E330:G330"/>
    <mergeCell ref="E332:G332"/>
    <mergeCell ref="C333:C335"/>
    <mergeCell ref="E333:G333"/>
    <mergeCell ref="E335:G335"/>
    <mergeCell ref="C336:C338"/>
    <mergeCell ref="E336:G336"/>
    <mergeCell ref="E338:G338"/>
    <mergeCell ref="B351:B353"/>
    <mergeCell ref="C351:C353"/>
    <mergeCell ref="E351:G351"/>
    <mergeCell ref="E353:G353"/>
    <mergeCell ref="B354:B356"/>
    <mergeCell ref="C354:C356"/>
    <mergeCell ref="E354:G354"/>
    <mergeCell ref="E356:G356"/>
    <mergeCell ref="B345:B347"/>
    <mergeCell ref="C345:C347"/>
    <mergeCell ref="E345:G345"/>
    <mergeCell ref="E347:G347"/>
    <mergeCell ref="B348:B350"/>
    <mergeCell ref="C348:C350"/>
    <mergeCell ref="E348:G348"/>
    <mergeCell ref="E350:G350"/>
    <mergeCell ref="B363:B368"/>
    <mergeCell ref="C363:C365"/>
    <mergeCell ref="E363:G363"/>
    <mergeCell ref="E365:G365"/>
    <mergeCell ref="C366:C368"/>
    <mergeCell ref="E366:G366"/>
    <mergeCell ref="E368:G368"/>
    <mergeCell ref="B357:B362"/>
    <mergeCell ref="C357:C359"/>
    <mergeCell ref="E357:G357"/>
    <mergeCell ref="E359:G359"/>
    <mergeCell ref="C360:C362"/>
    <mergeCell ref="E360:G360"/>
    <mergeCell ref="E362:G362"/>
    <mergeCell ref="B369:B377"/>
    <mergeCell ref="C369:C371"/>
    <mergeCell ref="E369:G369"/>
    <mergeCell ref="E371:G371"/>
    <mergeCell ref="C372:C374"/>
    <mergeCell ref="E372:G372"/>
    <mergeCell ref="E374:G374"/>
    <mergeCell ref="C375:C377"/>
    <mergeCell ref="E375:G375"/>
    <mergeCell ref="E377:G377"/>
    <mergeCell ref="B384:B389"/>
    <mergeCell ref="C384:C386"/>
    <mergeCell ref="E384:G384"/>
    <mergeCell ref="E386:G386"/>
    <mergeCell ref="C387:C389"/>
    <mergeCell ref="E387:G387"/>
    <mergeCell ref="E389:G389"/>
    <mergeCell ref="B378:B380"/>
    <mergeCell ref="C378:C380"/>
    <mergeCell ref="E378:G378"/>
    <mergeCell ref="E380:G380"/>
    <mergeCell ref="B381:B383"/>
    <mergeCell ref="C381:C383"/>
    <mergeCell ref="E381:G381"/>
    <mergeCell ref="E383:G383"/>
    <mergeCell ref="B396:B398"/>
    <mergeCell ref="C396:C398"/>
    <mergeCell ref="E396:G396"/>
    <mergeCell ref="E398:G398"/>
    <mergeCell ref="B399:B401"/>
    <mergeCell ref="C399:C401"/>
    <mergeCell ref="E399:G399"/>
    <mergeCell ref="E401:G401"/>
    <mergeCell ref="B390:B392"/>
    <mergeCell ref="C390:C392"/>
    <mergeCell ref="E390:G390"/>
    <mergeCell ref="E392:G392"/>
    <mergeCell ref="B393:B395"/>
    <mergeCell ref="C393:C395"/>
    <mergeCell ref="E393:G393"/>
    <mergeCell ref="E395:G395"/>
    <mergeCell ref="B408:B410"/>
    <mergeCell ref="C408:C410"/>
    <mergeCell ref="E408:G408"/>
    <mergeCell ref="E410:G410"/>
    <mergeCell ref="B411:B413"/>
    <mergeCell ref="C411:C413"/>
    <mergeCell ref="E411:G411"/>
    <mergeCell ref="E413:G413"/>
    <mergeCell ref="B402:B404"/>
    <mergeCell ref="C402:C404"/>
    <mergeCell ref="E402:G402"/>
    <mergeCell ref="E404:G404"/>
    <mergeCell ref="B405:B407"/>
    <mergeCell ref="C405:C407"/>
    <mergeCell ref="E405:G405"/>
    <mergeCell ref="E407:G407"/>
    <mergeCell ref="B420:B422"/>
    <mergeCell ref="C420:C422"/>
    <mergeCell ref="E420:G420"/>
    <mergeCell ref="E422:G422"/>
    <mergeCell ref="B423:B425"/>
    <mergeCell ref="C423:C425"/>
    <mergeCell ref="E423:G423"/>
    <mergeCell ref="E425:G425"/>
    <mergeCell ref="B414:B416"/>
    <mergeCell ref="C414:C416"/>
    <mergeCell ref="E414:G414"/>
    <mergeCell ref="E416:G416"/>
    <mergeCell ref="B417:B419"/>
    <mergeCell ref="C417:C419"/>
    <mergeCell ref="E417:G417"/>
    <mergeCell ref="E419:G419"/>
    <mergeCell ref="H435:U435"/>
    <mergeCell ref="B437:B448"/>
    <mergeCell ref="C437:C439"/>
    <mergeCell ref="E437:G437"/>
    <mergeCell ref="E439:G439"/>
    <mergeCell ref="C440:C442"/>
    <mergeCell ref="E440:G440"/>
    <mergeCell ref="B426:B428"/>
    <mergeCell ref="C426:C428"/>
    <mergeCell ref="E426:G426"/>
    <mergeCell ref="E428:G428"/>
    <mergeCell ref="B429:B431"/>
    <mergeCell ref="C429:C431"/>
    <mergeCell ref="E429:G429"/>
    <mergeCell ref="E431:G431"/>
    <mergeCell ref="E442:G442"/>
    <mergeCell ref="C443:C445"/>
    <mergeCell ref="E443:G443"/>
    <mergeCell ref="E445:G445"/>
    <mergeCell ref="C446:C448"/>
    <mergeCell ref="E446:G446"/>
    <mergeCell ref="E448:G448"/>
    <mergeCell ref="B435:B436"/>
    <mergeCell ref="C435:C436"/>
    <mergeCell ref="D435:G436"/>
    <mergeCell ref="B449:B451"/>
    <mergeCell ref="C449:C451"/>
    <mergeCell ref="E449:G449"/>
    <mergeCell ref="E451:G451"/>
    <mergeCell ref="B452:B457"/>
    <mergeCell ref="C452:C454"/>
    <mergeCell ref="E452:G452"/>
    <mergeCell ref="E454:G454"/>
    <mergeCell ref="C455:C457"/>
    <mergeCell ref="E455:G455"/>
    <mergeCell ref="B464:B469"/>
    <mergeCell ref="C464:C466"/>
    <mergeCell ref="E464:G464"/>
    <mergeCell ref="E466:G466"/>
    <mergeCell ref="C467:C469"/>
    <mergeCell ref="E467:G467"/>
    <mergeCell ref="E469:G469"/>
    <mergeCell ref="E457:G457"/>
    <mergeCell ref="B458:B463"/>
    <mergeCell ref="C458:C460"/>
    <mergeCell ref="E458:G458"/>
    <mergeCell ref="E460:G460"/>
    <mergeCell ref="C461:C463"/>
    <mergeCell ref="E461:G461"/>
    <mergeCell ref="E463:G463"/>
    <mergeCell ref="E478:G478"/>
    <mergeCell ref="B479:B481"/>
    <mergeCell ref="C479:C481"/>
    <mergeCell ref="E479:G479"/>
    <mergeCell ref="E481:G481"/>
    <mergeCell ref="B485:B486"/>
    <mergeCell ref="C485:C486"/>
    <mergeCell ref="D485:G486"/>
    <mergeCell ref="B470:B472"/>
    <mergeCell ref="C470:C472"/>
    <mergeCell ref="E470:G470"/>
    <mergeCell ref="E472:G472"/>
    <mergeCell ref="B473:B478"/>
    <mergeCell ref="C473:C475"/>
    <mergeCell ref="E473:G473"/>
    <mergeCell ref="E475:G475"/>
    <mergeCell ref="C476:C478"/>
    <mergeCell ref="E476:G476"/>
    <mergeCell ref="B493:B495"/>
    <mergeCell ref="C493:C495"/>
    <mergeCell ref="E493:G493"/>
    <mergeCell ref="E495:G495"/>
    <mergeCell ref="B496:B498"/>
    <mergeCell ref="C496:C498"/>
    <mergeCell ref="E496:G496"/>
    <mergeCell ref="E498:G498"/>
    <mergeCell ref="H485:U485"/>
    <mergeCell ref="B487:B489"/>
    <mergeCell ref="C487:C489"/>
    <mergeCell ref="E487:G487"/>
    <mergeCell ref="E489:G489"/>
    <mergeCell ref="B490:B492"/>
    <mergeCell ref="C490:C492"/>
    <mergeCell ref="E490:G490"/>
    <mergeCell ref="E492:G492"/>
    <mergeCell ref="B505:B510"/>
    <mergeCell ref="C505:C507"/>
    <mergeCell ref="E505:G505"/>
    <mergeCell ref="E507:G507"/>
    <mergeCell ref="C508:C510"/>
    <mergeCell ref="E508:G508"/>
    <mergeCell ref="E510:G510"/>
    <mergeCell ref="B499:B501"/>
    <mergeCell ref="C499:C501"/>
    <mergeCell ref="E499:G499"/>
    <mergeCell ref="E501:G501"/>
    <mergeCell ref="B502:B504"/>
    <mergeCell ref="C502:C504"/>
    <mergeCell ref="E502:G502"/>
    <mergeCell ref="E504:G504"/>
    <mergeCell ref="K515:L515"/>
    <mergeCell ref="N515:Q515"/>
    <mergeCell ref="S515:U515"/>
    <mergeCell ref="M516:R516"/>
    <mergeCell ref="K513:L513"/>
    <mergeCell ref="O513:P513"/>
    <mergeCell ref="S513:U513"/>
    <mergeCell ref="K514:L514"/>
    <mergeCell ref="O514:P514"/>
    <mergeCell ref="S514:U514"/>
  </mergeCells>
  <phoneticPr fontId="2"/>
  <pageMargins left="0.70866141732283472" right="0.11811023622047245" top="0.35433070866141736" bottom="0.35433070866141736" header="0.31496062992125984" footer="0.31496062992125984"/>
  <pageSetup paperSize="9" scale="67" fitToHeight="0" orientation="landscape" r:id="rId1"/>
  <rowBreaks count="8" manualBreakCount="8">
    <brk id="63" max="21" man="1"/>
    <brk id="126" max="21" man="1"/>
    <brk id="192" max="21" man="1"/>
    <brk id="246" max="21" man="1"/>
    <brk id="290" max="21" man="1"/>
    <brk id="353" max="21" man="1"/>
    <brk id="407" max="21" man="1"/>
    <brk id="47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2019-05-30T06:13:20Z</dcterms:modified>
</cp:coreProperties>
</file>