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農集(処理場)\"/>
    </mc:Choice>
  </mc:AlternateContent>
  <bookViews>
    <workbookView xWindow="2340" yWindow="4140" windowWidth="21840" windowHeight="9780"/>
  </bookViews>
  <sheets>
    <sheet name="入札内訳書 " sheetId="8" r:id="rId1"/>
  </sheets>
  <definedNames>
    <definedName name="\A" localSheetId="0">#REF!</definedName>
    <definedName name="\A">#REF!</definedName>
    <definedName name="_xlnm.Print_Area" localSheetId="0">'入札内訳書 '!$A$1:$AH$105</definedName>
  </definedNames>
  <calcPr calcId="162913"/>
</workbook>
</file>

<file path=xl/calcChain.xml><?xml version="1.0" encoding="utf-8"?>
<calcChain xmlns="http://schemas.openxmlformats.org/spreadsheetml/2006/main">
  <c r="AI101" i="8" l="1"/>
  <c r="U76" i="8" l="1"/>
  <c r="V76" i="8"/>
  <c r="W76" i="8"/>
  <c r="X76" i="8"/>
  <c r="Y76" i="8"/>
  <c r="Z76" i="8"/>
  <c r="AA76" i="8"/>
  <c r="AB76" i="8"/>
  <c r="AC76" i="8"/>
  <c r="AD76" i="8"/>
  <c r="AE76" i="8"/>
  <c r="AF76" i="8"/>
  <c r="U77" i="8"/>
  <c r="V77" i="8"/>
  <c r="W77" i="8"/>
  <c r="X77" i="8"/>
  <c r="Y77" i="8"/>
  <c r="Z77" i="8"/>
  <c r="AA77" i="8"/>
  <c r="AB77" i="8"/>
  <c r="AC77" i="8"/>
  <c r="AD77" i="8"/>
  <c r="AE77" i="8"/>
  <c r="AF77" i="8"/>
  <c r="U78" i="8"/>
  <c r="V78" i="8"/>
  <c r="W78" i="8"/>
  <c r="X78" i="8"/>
  <c r="Y78" i="8"/>
  <c r="Z78" i="8"/>
  <c r="AA78" i="8"/>
  <c r="AB78" i="8"/>
  <c r="AC78" i="8"/>
  <c r="AD78" i="8"/>
  <c r="AE78" i="8"/>
  <c r="AF78" i="8"/>
  <c r="U79" i="8"/>
  <c r="V79" i="8"/>
  <c r="W79" i="8"/>
  <c r="X79" i="8"/>
  <c r="Y79" i="8"/>
  <c r="Z79" i="8"/>
  <c r="AA79" i="8"/>
  <c r="AB79" i="8"/>
  <c r="AC79" i="8"/>
  <c r="AD79" i="8"/>
  <c r="AE79" i="8"/>
  <c r="AF79" i="8"/>
  <c r="Z23" i="8" l="1"/>
  <c r="AA80" i="8"/>
  <c r="T90" i="8"/>
  <c r="S90" i="8"/>
  <c r="R90" i="8"/>
  <c r="Q90" i="8"/>
  <c r="P90" i="8"/>
  <c r="O90" i="8"/>
  <c r="N90" i="8"/>
  <c r="M90" i="8"/>
  <c r="L90" i="8"/>
  <c r="K90" i="8"/>
  <c r="J90" i="8"/>
  <c r="I90" i="8"/>
  <c r="T62" i="8"/>
  <c r="S62" i="8"/>
  <c r="R62" i="8"/>
  <c r="Q62" i="8"/>
  <c r="P62" i="8"/>
  <c r="O62" i="8"/>
  <c r="N62" i="8"/>
  <c r="M62" i="8"/>
  <c r="L62" i="8"/>
  <c r="K62" i="8"/>
  <c r="J62" i="8"/>
  <c r="I62" i="8"/>
  <c r="T46" i="8"/>
  <c r="S46" i="8"/>
  <c r="R46" i="8"/>
  <c r="Q46" i="8"/>
  <c r="P46" i="8"/>
  <c r="O46" i="8"/>
  <c r="N46" i="8"/>
  <c r="M46" i="8"/>
  <c r="L46" i="8"/>
  <c r="K46" i="8"/>
  <c r="J46" i="8"/>
  <c r="I46" i="8"/>
  <c r="J23" i="8"/>
  <c r="K23" i="8"/>
  <c r="L23" i="8"/>
  <c r="M23" i="8"/>
  <c r="N23" i="8"/>
  <c r="O23" i="8"/>
  <c r="P23" i="8"/>
  <c r="Q23" i="8"/>
  <c r="R23" i="8"/>
  <c r="S23" i="8"/>
  <c r="T23" i="8"/>
  <c r="U23" i="8"/>
  <c r="V23" i="8"/>
  <c r="W23" i="8"/>
  <c r="X23" i="8"/>
  <c r="Y23" i="8"/>
  <c r="AA23" i="8"/>
  <c r="AB23" i="8"/>
  <c r="AC23" i="8"/>
  <c r="AD23" i="8"/>
  <c r="AE23" i="8"/>
  <c r="AF23" i="8"/>
  <c r="I67" i="8"/>
  <c r="K80" i="8"/>
  <c r="T95" i="8"/>
  <c r="S95" i="8"/>
  <c r="R95" i="8"/>
  <c r="Q95" i="8"/>
  <c r="P95" i="8"/>
  <c r="O95" i="8"/>
  <c r="N95" i="8"/>
  <c r="M95" i="8"/>
  <c r="L95" i="8"/>
  <c r="K95" i="8"/>
  <c r="J95" i="8"/>
  <c r="I95" i="8"/>
  <c r="AF94" i="8"/>
  <c r="AE94" i="8"/>
  <c r="AD94" i="8"/>
  <c r="AC94" i="8"/>
  <c r="AB94" i="8"/>
  <c r="AA94" i="8"/>
  <c r="Z94" i="8"/>
  <c r="Y94" i="8"/>
  <c r="X94" i="8"/>
  <c r="W94" i="8"/>
  <c r="V94" i="8"/>
  <c r="U94" i="8"/>
  <c r="AF93" i="8"/>
  <c r="AF95" i="8" s="1"/>
  <c r="AE93" i="8"/>
  <c r="AE95" i="8" s="1"/>
  <c r="AD93" i="8"/>
  <c r="AD95" i="8" s="1"/>
  <c r="AC93" i="8"/>
  <c r="AC95" i="8" s="1"/>
  <c r="AB93" i="8"/>
  <c r="AB95" i="8" s="1"/>
  <c r="AA93" i="8"/>
  <c r="Z93" i="8"/>
  <c r="Y93" i="8"/>
  <c r="Y95" i="8" s="1"/>
  <c r="X93" i="8"/>
  <c r="X95" i="8" s="1"/>
  <c r="W93" i="8"/>
  <c r="W95" i="8" s="1"/>
  <c r="V93" i="8"/>
  <c r="V95" i="8" s="1"/>
  <c r="U93" i="8"/>
  <c r="U95" i="8" s="1"/>
  <c r="T67" i="8"/>
  <c r="S67" i="8"/>
  <c r="R67" i="8"/>
  <c r="Q67" i="8"/>
  <c r="P67" i="8"/>
  <c r="O67" i="8"/>
  <c r="N67" i="8"/>
  <c r="M67" i="8"/>
  <c r="L67" i="8"/>
  <c r="K67" i="8"/>
  <c r="J67" i="8"/>
  <c r="AF66" i="8"/>
  <c r="AE66" i="8"/>
  <c r="AD66" i="8"/>
  <c r="AC66" i="8"/>
  <c r="AB66" i="8"/>
  <c r="AA66" i="8"/>
  <c r="Z66" i="8"/>
  <c r="Y66" i="8"/>
  <c r="X66" i="8"/>
  <c r="W66" i="8"/>
  <c r="V66" i="8"/>
  <c r="AG66" i="8" s="1"/>
  <c r="U66" i="8"/>
  <c r="AF65" i="8"/>
  <c r="AF67" i="8" s="1"/>
  <c r="AE65" i="8"/>
  <c r="AE67" i="8" s="1"/>
  <c r="AD65" i="8"/>
  <c r="AD67" i="8" s="1"/>
  <c r="AC65" i="8"/>
  <c r="AB65" i="8"/>
  <c r="AA65" i="8"/>
  <c r="Z65" i="8"/>
  <c r="Z67" i="8" s="1"/>
  <c r="Y65" i="8"/>
  <c r="X65" i="8"/>
  <c r="X67" i="8" s="1"/>
  <c r="W65" i="8"/>
  <c r="V65" i="8"/>
  <c r="U65" i="8"/>
  <c r="T51" i="8"/>
  <c r="S51" i="8"/>
  <c r="R51" i="8"/>
  <c r="Q51" i="8"/>
  <c r="P51" i="8"/>
  <c r="O51" i="8"/>
  <c r="N51" i="8"/>
  <c r="M51" i="8"/>
  <c r="L51" i="8"/>
  <c r="K51" i="8"/>
  <c r="J51" i="8"/>
  <c r="I51" i="8"/>
  <c r="AF50" i="8"/>
  <c r="AE50" i="8"/>
  <c r="AD50" i="8"/>
  <c r="AC50" i="8"/>
  <c r="AB50" i="8"/>
  <c r="AA50" i="8"/>
  <c r="Z50" i="8"/>
  <c r="Y50" i="8"/>
  <c r="X50" i="8"/>
  <c r="W50" i="8"/>
  <c r="V50" i="8"/>
  <c r="AG50" i="8" s="1"/>
  <c r="U50" i="8"/>
  <c r="AF49" i="8"/>
  <c r="AF51" i="8" s="1"/>
  <c r="AE49" i="8"/>
  <c r="AE51" i="8" s="1"/>
  <c r="AD49" i="8"/>
  <c r="AD51" i="8" s="1"/>
  <c r="AC49" i="8"/>
  <c r="AC51" i="8" s="1"/>
  <c r="AB49" i="8"/>
  <c r="AB51" i="8" s="1"/>
  <c r="AA49" i="8"/>
  <c r="Z49" i="8"/>
  <c r="Z51" i="8" s="1"/>
  <c r="Y49" i="8"/>
  <c r="Y51" i="8" s="1"/>
  <c r="X49" i="8"/>
  <c r="W49" i="8"/>
  <c r="W51" i="8" s="1"/>
  <c r="V49" i="8"/>
  <c r="V51" i="8" s="1"/>
  <c r="U49" i="8"/>
  <c r="U51" i="8" s="1"/>
  <c r="S28" i="8"/>
  <c r="T28" i="8"/>
  <c r="T37" i="8"/>
  <c r="S37" i="8"/>
  <c r="R37" i="8"/>
  <c r="Q37" i="8"/>
  <c r="P37" i="8"/>
  <c r="O37" i="8"/>
  <c r="N37" i="8"/>
  <c r="M37" i="8"/>
  <c r="L37" i="8"/>
  <c r="K37" i="8"/>
  <c r="J37" i="8"/>
  <c r="I37" i="8"/>
  <c r="R28" i="8"/>
  <c r="Q28" i="8"/>
  <c r="P28" i="8"/>
  <c r="O28" i="8"/>
  <c r="N28" i="8"/>
  <c r="M28" i="8"/>
  <c r="L28" i="8"/>
  <c r="K28" i="8"/>
  <c r="J28" i="8"/>
  <c r="I28" i="8"/>
  <c r="U26" i="8"/>
  <c r="U27" i="8"/>
  <c r="AA51" i="8" l="1"/>
  <c r="AG94" i="8"/>
  <c r="AA95" i="8"/>
  <c r="Z95" i="8"/>
  <c r="AC67" i="8"/>
  <c r="AB67" i="8"/>
  <c r="V67" i="8"/>
  <c r="W67" i="8"/>
  <c r="U67" i="8"/>
  <c r="AA67" i="8"/>
  <c r="Y67" i="8"/>
  <c r="X51" i="8"/>
  <c r="U28" i="8"/>
  <c r="AG93" i="8"/>
  <c r="AG65" i="8"/>
  <c r="AG49" i="8"/>
  <c r="AG51" i="8" l="1"/>
  <c r="AG95" i="8"/>
  <c r="AG67" i="8"/>
  <c r="AF89" i="8"/>
  <c r="AF90" i="8" s="1"/>
  <c r="AE89" i="8"/>
  <c r="AE90" i="8" s="1"/>
  <c r="AD89" i="8"/>
  <c r="AD90" i="8" s="1"/>
  <c r="AC89" i="8"/>
  <c r="AC90" i="8" s="1"/>
  <c r="AB89" i="8"/>
  <c r="AB90" i="8" s="1"/>
  <c r="AA89" i="8"/>
  <c r="AA90" i="8" s="1"/>
  <c r="Z89" i="8"/>
  <c r="Z90" i="8" s="1"/>
  <c r="Y89" i="8"/>
  <c r="Y90" i="8" s="1"/>
  <c r="X89" i="8"/>
  <c r="X90" i="8" s="1"/>
  <c r="W89" i="8"/>
  <c r="W90" i="8" s="1"/>
  <c r="V89" i="8"/>
  <c r="V90" i="8" s="1"/>
  <c r="U89" i="8"/>
  <c r="U90" i="8" s="1"/>
  <c r="AF61" i="8"/>
  <c r="AF62" i="8" s="1"/>
  <c r="AE61" i="8"/>
  <c r="AE62" i="8" s="1"/>
  <c r="AD61" i="8"/>
  <c r="AD62" i="8" s="1"/>
  <c r="AC61" i="8"/>
  <c r="AC62" i="8" s="1"/>
  <c r="AB61" i="8"/>
  <c r="AB62" i="8" s="1"/>
  <c r="AA61" i="8"/>
  <c r="AA62" i="8" s="1"/>
  <c r="Z61" i="8"/>
  <c r="Z62" i="8" s="1"/>
  <c r="Y61" i="8"/>
  <c r="Y62" i="8" s="1"/>
  <c r="X61" i="8"/>
  <c r="X62" i="8" s="1"/>
  <c r="W61" i="8"/>
  <c r="W62" i="8" s="1"/>
  <c r="V61" i="8"/>
  <c r="V62" i="8" s="1"/>
  <c r="U61" i="8"/>
  <c r="U62" i="8" s="1"/>
  <c r="AF45" i="8"/>
  <c r="AF46" i="8" s="1"/>
  <c r="AE45" i="8"/>
  <c r="AE46" i="8" s="1"/>
  <c r="AD45" i="8"/>
  <c r="AD46" i="8" s="1"/>
  <c r="AC45" i="8"/>
  <c r="AC46" i="8" s="1"/>
  <c r="AB45" i="8"/>
  <c r="AB46" i="8" s="1"/>
  <c r="AA45" i="8"/>
  <c r="AA46" i="8" s="1"/>
  <c r="Z45" i="8"/>
  <c r="Z46" i="8" s="1"/>
  <c r="Y45" i="8"/>
  <c r="Y46" i="8" s="1"/>
  <c r="X45" i="8"/>
  <c r="X46" i="8" s="1"/>
  <c r="W45" i="8"/>
  <c r="W46" i="8" s="1"/>
  <c r="V45" i="8"/>
  <c r="U45" i="8"/>
  <c r="U46" i="8" s="1"/>
  <c r="I23" i="8"/>
  <c r="AF22" i="8"/>
  <c r="AE22" i="8"/>
  <c r="AD22" i="8"/>
  <c r="AC22" i="8"/>
  <c r="AB22" i="8"/>
  <c r="AA22" i="8"/>
  <c r="Z22" i="8"/>
  <c r="Y22" i="8"/>
  <c r="X22" i="8"/>
  <c r="W22" i="8"/>
  <c r="V22" i="8"/>
  <c r="U22" i="8"/>
  <c r="AG90" i="8" l="1"/>
  <c r="AG89" i="8"/>
  <c r="AG61" i="8"/>
  <c r="AG45" i="8"/>
  <c r="V46" i="8"/>
  <c r="AG23" i="8"/>
  <c r="AG22" i="8"/>
  <c r="AG62" i="8"/>
  <c r="AG46" i="8"/>
  <c r="AF36" i="8" l="1"/>
  <c r="AE36" i="8"/>
  <c r="AD36" i="8"/>
  <c r="AC36" i="8"/>
  <c r="AB36" i="8"/>
  <c r="AA36" i="8"/>
  <c r="Z36" i="8"/>
  <c r="Y36" i="8"/>
  <c r="X36" i="8"/>
  <c r="W36" i="8"/>
  <c r="V36" i="8"/>
  <c r="U36" i="8"/>
  <c r="AF35" i="8"/>
  <c r="AF37" i="8" s="1"/>
  <c r="AE35" i="8"/>
  <c r="AE37" i="8" s="1"/>
  <c r="AD35" i="8"/>
  <c r="AD37" i="8" s="1"/>
  <c r="AC35" i="8"/>
  <c r="AC37" i="8" s="1"/>
  <c r="AB35" i="8"/>
  <c r="AA35" i="8"/>
  <c r="Z35" i="8"/>
  <c r="Z37" i="8" s="1"/>
  <c r="Y35" i="8"/>
  <c r="X35" i="8"/>
  <c r="X37" i="8" s="1"/>
  <c r="W35" i="8"/>
  <c r="W37" i="8" s="1"/>
  <c r="V35" i="8"/>
  <c r="V37" i="8" s="1"/>
  <c r="U35" i="8"/>
  <c r="U37" i="8" s="1"/>
  <c r="AF27" i="8"/>
  <c r="AE27" i="8"/>
  <c r="AD27" i="8"/>
  <c r="AC27" i="8"/>
  <c r="AB27" i="8"/>
  <c r="AA27" i="8"/>
  <c r="Z27" i="8"/>
  <c r="Y27" i="8"/>
  <c r="X27" i="8"/>
  <c r="W27" i="8"/>
  <c r="V27" i="8"/>
  <c r="AF26" i="8"/>
  <c r="AF28" i="8" s="1"/>
  <c r="AE26" i="8"/>
  <c r="AE28" i="8" s="1"/>
  <c r="AD26" i="8"/>
  <c r="AC26" i="8"/>
  <c r="AB26" i="8"/>
  <c r="AA26" i="8"/>
  <c r="Z26" i="8"/>
  <c r="Y26" i="8"/>
  <c r="X26" i="8"/>
  <c r="X28" i="8" s="1"/>
  <c r="W26" i="8"/>
  <c r="W28" i="8" s="1"/>
  <c r="V26" i="8"/>
  <c r="Y37" i="8" l="1"/>
  <c r="AA37" i="8"/>
  <c r="AB37" i="8"/>
  <c r="Y28" i="8"/>
  <c r="Z28" i="8"/>
  <c r="AA28" i="8"/>
  <c r="AB28" i="8"/>
  <c r="AG26" i="8"/>
  <c r="AC28" i="8"/>
  <c r="AG27" i="8"/>
  <c r="V28" i="8"/>
  <c r="AD28" i="8"/>
  <c r="AG35" i="8"/>
  <c r="AG36" i="8"/>
  <c r="L80" i="8"/>
  <c r="E67" i="8" l="1"/>
  <c r="E62" i="8"/>
  <c r="E46" i="8"/>
  <c r="E80" i="8" l="1"/>
  <c r="S80" i="8" l="1"/>
  <c r="T80" i="8"/>
  <c r="U80" i="8"/>
  <c r="V80" i="8"/>
  <c r="W80" i="8"/>
  <c r="X80" i="8"/>
  <c r="Y80" i="8"/>
  <c r="Z80" i="8"/>
  <c r="AB80" i="8"/>
  <c r="AC80" i="8"/>
  <c r="AD80" i="8"/>
  <c r="AE80" i="8"/>
  <c r="AF80" i="8"/>
  <c r="AG79" i="8" l="1"/>
  <c r="AI79" i="8" s="1"/>
  <c r="AG78" i="8"/>
  <c r="AG77" i="8"/>
  <c r="AG76" i="8"/>
  <c r="AI61" i="8"/>
  <c r="E95" i="8"/>
  <c r="AI93" i="8"/>
  <c r="E90" i="8"/>
  <c r="AI89" i="8"/>
  <c r="R80" i="8"/>
  <c r="Q80" i="8"/>
  <c r="P80" i="8"/>
  <c r="O80" i="8"/>
  <c r="N80" i="8"/>
  <c r="M80" i="8"/>
  <c r="J80" i="8"/>
  <c r="I80" i="8"/>
  <c r="AI65" i="8"/>
  <c r="E51" i="8"/>
  <c r="AI49" i="8"/>
  <c r="AI45" i="8"/>
  <c r="E37" i="8"/>
  <c r="AI35" i="8"/>
  <c r="E28" i="8"/>
  <c r="AI26" i="8"/>
  <c r="E23" i="8"/>
  <c r="AI22" i="8"/>
  <c r="AG37" i="8" l="1"/>
  <c r="AH37" i="8" s="1"/>
  <c r="AH38" i="8" s="1"/>
  <c r="AH95" i="8"/>
  <c r="AH51" i="8"/>
  <c r="AH62" i="8"/>
  <c r="AH23" i="8"/>
  <c r="AG80" i="8"/>
  <c r="AH80" i="8" s="1"/>
  <c r="AH81" i="8" s="1"/>
  <c r="AG28" i="8"/>
  <c r="AH28" i="8" s="1"/>
  <c r="AH90" i="8"/>
  <c r="AH46" i="8"/>
  <c r="AH67" i="8"/>
  <c r="AH68" i="8" l="1"/>
  <c r="AH52" i="8"/>
  <c r="AH96" i="8"/>
  <c r="AH29" i="8"/>
  <c r="K101" i="8" l="1"/>
  <c r="R101" i="8" l="1"/>
  <c r="Z101" i="8" s="1"/>
</calcChain>
</file>

<file path=xl/sharedStrings.xml><?xml version="1.0" encoding="utf-8"?>
<sst xmlns="http://schemas.openxmlformats.org/spreadsheetml/2006/main" count="325" uniqueCount="106">
  <si>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</si>
  <si>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</si>
  <si>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</si>
  <si>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</si>
  <si>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</si>
  <si>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</si>
  <si>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</si>
  <si>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</si>
  <si>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</si>
  <si>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</si>
  <si>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総合計（税込み）</t>
    <rPh sb="0" eb="1">
      <t>ソウ</t>
    </rPh>
    <rPh sb="1" eb="3">
      <t>ゴウケイ</t>
    </rPh>
    <rPh sb="4" eb="6">
      <t>ゼイコミ</t>
    </rPh>
    <phoneticPr fontId="6"/>
  </si>
  <si>
    <t>総合計（税抜き）</t>
    <rPh sb="0" eb="1">
      <t>ソウ</t>
    </rPh>
    <rPh sb="1" eb="3">
      <t>ゴウケイ</t>
    </rPh>
    <rPh sb="4" eb="5">
      <t>ゼイ</t>
    </rPh>
    <rPh sb="5" eb="6">
      <t>ヌ</t>
    </rPh>
    <phoneticPr fontId="6"/>
  </si>
  <si>
    <t>消費税</t>
    <rPh sb="0" eb="3">
      <t>ショウヒゼイ</t>
    </rPh>
    <phoneticPr fontId="6"/>
  </si>
  <si>
    <t>円</t>
    <rPh sb="0" eb="1">
      <t>エン</t>
    </rPh>
    <phoneticPr fontId="6"/>
  </si>
  <si>
    <t>②＝（①／1.1）1円未満切り上げ</t>
    <rPh sb="10" eb="11">
      <t>エン</t>
    </rPh>
    <rPh sb="11" eb="13">
      <t>ミマン</t>
    </rPh>
    <rPh sb="13" eb="14">
      <t>キ</t>
    </rPh>
    <rPh sb="15" eb="16">
      <t>ア</t>
    </rPh>
    <phoneticPr fontId="6"/>
  </si>
  <si>
    <t>入　札　内　訳　書</t>
    <rPh sb="0" eb="1">
      <t>イ</t>
    </rPh>
    <rPh sb="2" eb="3">
      <t>サツ</t>
    </rPh>
    <rPh sb="4" eb="5">
      <t>ナイ</t>
    </rPh>
    <rPh sb="6" eb="7">
      <t>ワケ</t>
    </rPh>
    <rPh sb="8" eb="9">
      <t>ショ</t>
    </rPh>
    <phoneticPr fontId="6"/>
  </si>
  <si>
    <t>商号または名称</t>
    <rPh sb="0" eb="2">
      <t>ショウゴウ</t>
    </rPh>
    <rPh sb="5" eb="7">
      <t>メイショウ</t>
    </rPh>
    <phoneticPr fontId="6"/>
  </si>
  <si>
    <t>件　　　名</t>
    <rPh sb="0" eb="1">
      <t>ケン</t>
    </rPh>
    <rPh sb="4" eb="5">
      <t>メイ</t>
    </rPh>
    <phoneticPr fontId="6"/>
  </si>
  <si>
    <t>【入力要領】</t>
    <rPh sb="1" eb="3">
      <t>ニュウリョク</t>
    </rPh>
    <rPh sb="3" eb="5">
      <t>ヨウリョウ</t>
    </rPh>
    <phoneticPr fontId="6"/>
  </si>
  <si>
    <r>
      <t>１ 水色の網掛け部分をすべて入力すること。（</t>
    </r>
    <r>
      <rPr>
        <u/>
        <sz val="14"/>
        <color theme="1"/>
        <rFont val="ＭＳ 明朝"/>
        <family val="1"/>
        <charset val="128"/>
      </rPr>
      <t>水色の網掛け部分以外のセルの数値等（関数を含む）は変更しないこと</t>
    </r>
    <r>
      <rPr>
        <sz val="14"/>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6"/>
  </si>
  <si>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6"/>
  </si>
  <si>
    <t>３ 入力する「基本料金単価（円/kW）a」は力率を考慮した単価とすること。</t>
    <rPh sb="2" eb="4">
      <t>ニュウリョク</t>
    </rPh>
    <rPh sb="7" eb="9">
      <t>キホン</t>
    </rPh>
    <rPh sb="9" eb="11">
      <t>リョウキン</t>
    </rPh>
    <rPh sb="11" eb="13">
      <t>タンカ</t>
    </rPh>
    <rPh sb="22" eb="24">
      <t>リキリツ</t>
    </rPh>
    <rPh sb="25" eb="27">
      <t>コウリョ</t>
    </rPh>
    <rPh sb="29" eb="31">
      <t>タンカ</t>
    </rPh>
    <phoneticPr fontId="6"/>
  </si>
  <si>
    <t>４ 各料金の単価は小数点以下第２位まで入力が可能であるが、各施設の24ヶ月間の小計（Ａ＋Ｂ）は小数点以下を切り捨てとする。</t>
    <rPh sb="2" eb="5">
      <t>カクリョウキン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6" eb="38">
      <t>ゲツカン</t>
    </rPh>
    <rPh sb="39" eb="41">
      <t>ショウケイ</t>
    </rPh>
    <rPh sb="47" eb="50">
      <t>ショウスウテン</t>
    </rPh>
    <rPh sb="50" eb="52">
      <t>イカ</t>
    </rPh>
    <rPh sb="53" eb="54">
      <t>キ</t>
    </rPh>
    <rPh sb="55" eb="56">
      <t>ス</t>
    </rPh>
    <phoneticPr fontId="6"/>
  </si>
  <si>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6"/>
  </si>
  <si>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6"/>
  </si>
  <si>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6"/>
  </si>
  <si>
    <t>○渡辺処理区</t>
    <rPh sb="1" eb="3">
      <t>ワタナベ</t>
    </rPh>
    <rPh sb="3" eb="5">
      <t>ショリ</t>
    </rPh>
    <rPh sb="5" eb="6">
      <t>ク</t>
    </rPh>
    <phoneticPr fontId="6"/>
  </si>
  <si>
    <t>施設名</t>
    <rPh sb="0" eb="2">
      <t>シセツ</t>
    </rPh>
    <rPh sb="2" eb="3">
      <t>メイ</t>
    </rPh>
    <phoneticPr fontId="6"/>
  </si>
  <si>
    <t>種別</t>
    <rPh sb="0" eb="2">
      <t>シュベツ</t>
    </rPh>
    <phoneticPr fontId="6"/>
  </si>
  <si>
    <t>基本料金 Ａ</t>
    <rPh sb="0" eb="2">
      <t>キホン</t>
    </rPh>
    <rPh sb="2" eb="4">
      <t>リョウキン</t>
    </rPh>
    <phoneticPr fontId="6"/>
  </si>
  <si>
    <t>電力量料金 Ｂ</t>
    <rPh sb="0" eb="2">
      <t>デンリョク</t>
    </rPh>
    <rPh sb="2" eb="3">
      <t>リョウ</t>
    </rPh>
    <rPh sb="3" eb="5">
      <t>リョウキン</t>
    </rPh>
    <phoneticPr fontId="6"/>
  </si>
  <si>
    <t>供給期間</t>
    <rPh sb="0" eb="2">
      <t>キョウキュウ</t>
    </rPh>
    <rPh sb="2" eb="4">
      <t>キカン</t>
    </rPh>
    <phoneticPr fontId="6"/>
  </si>
  <si>
    <t>R4.4月</t>
  </si>
  <si>
    <t>R4.5月</t>
  </si>
  <si>
    <t>R4.6月</t>
  </si>
  <si>
    <t>R4.7月</t>
  </si>
  <si>
    <t>R4.8月</t>
  </si>
  <si>
    <t>R4.9月</t>
  </si>
  <si>
    <t>R4.10月</t>
  </si>
  <si>
    <t>R4.11月</t>
  </si>
  <si>
    <t>R4.12月</t>
  </si>
  <si>
    <t>R5.3月</t>
  </si>
  <si>
    <t>計</t>
    <rPh sb="0" eb="1">
      <t>ケイ</t>
    </rPh>
    <phoneticPr fontId="6"/>
  </si>
  <si>
    <t>低圧電力</t>
    <rPh sb="0" eb="2">
      <t>テイアツ</t>
    </rPh>
    <rPh sb="2" eb="4">
      <t>デンリョク</t>
    </rPh>
    <phoneticPr fontId="6"/>
  </si>
  <si>
    <t>基本料金単価（円/kW）a</t>
    <rPh sb="0" eb="2">
      <t>キホン</t>
    </rPh>
    <rPh sb="2" eb="4">
      <t>リョウキン</t>
    </rPh>
    <rPh sb="4" eb="6">
      <t>タンカ</t>
    </rPh>
    <rPh sb="7" eb="8">
      <t>エン</t>
    </rPh>
    <phoneticPr fontId="6"/>
  </si>
  <si>
    <t>契約電力（kW）b</t>
    <rPh sb="0" eb="2">
      <t>ケイヤク</t>
    </rPh>
    <rPh sb="2" eb="4">
      <t>デンリョク</t>
    </rPh>
    <phoneticPr fontId="6"/>
  </si>
  <si>
    <t>基本料金計（円）a×b×24月</t>
    <rPh sb="0" eb="2">
      <t>キホン</t>
    </rPh>
    <rPh sb="2" eb="4">
      <t>リョウキン</t>
    </rPh>
    <rPh sb="4" eb="5">
      <t>ケイ</t>
    </rPh>
    <rPh sb="6" eb="7">
      <t>エン</t>
    </rPh>
    <rPh sb="14" eb="15">
      <t>ツキ</t>
    </rPh>
    <phoneticPr fontId="6"/>
  </si>
  <si>
    <t>電力量料金計（円）c×d</t>
    <rPh sb="0" eb="2">
      <t>デンリョク</t>
    </rPh>
    <rPh sb="2" eb="3">
      <t>リョウ</t>
    </rPh>
    <rPh sb="3" eb="5">
      <t>リョウキン</t>
    </rPh>
    <rPh sb="5" eb="6">
      <t>ケイ</t>
    </rPh>
    <rPh sb="7" eb="8">
      <t>エン</t>
    </rPh>
    <phoneticPr fontId="6"/>
  </si>
  <si>
    <t>小計</t>
    <rPh sb="0" eb="1">
      <t>ショウ</t>
    </rPh>
    <rPh sb="1" eb="2">
      <t>ケイ</t>
    </rPh>
    <phoneticPr fontId="6"/>
  </si>
  <si>
    <t>○遠野処理区</t>
    <rPh sb="1" eb="3">
      <t>トオノ</t>
    </rPh>
    <rPh sb="3" eb="5">
      <t>ショリ</t>
    </rPh>
    <rPh sb="5" eb="6">
      <t>ク</t>
    </rPh>
    <phoneticPr fontId="6"/>
  </si>
  <si>
    <t>○下小川処理区</t>
    <rPh sb="1" eb="2">
      <t>シタ</t>
    </rPh>
    <rPh sb="2" eb="4">
      <t>オガワ</t>
    </rPh>
    <rPh sb="4" eb="6">
      <t>ショリ</t>
    </rPh>
    <rPh sb="6" eb="7">
      <t>ク</t>
    </rPh>
    <phoneticPr fontId="6"/>
  </si>
  <si>
    <t>○永井処理区</t>
    <rPh sb="1" eb="3">
      <t>ナガイ</t>
    </rPh>
    <rPh sb="3" eb="5">
      <t>ショリ</t>
    </rPh>
    <rPh sb="5" eb="6">
      <t>ク</t>
    </rPh>
    <phoneticPr fontId="6"/>
  </si>
  <si>
    <t>基本料金単価（円/1契約）a</t>
    <rPh sb="0" eb="2">
      <t>キホン</t>
    </rPh>
    <rPh sb="2" eb="4">
      <t>リョウキン</t>
    </rPh>
    <rPh sb="4" eb="6">
      <t>タンカ</t>
    </rPh>
    <rPh sb="7" eb="8">
      <t>エン</t>
    </rPh>
    <rPh sb="10" eb="12">
      <t>ケイヤク</t>
    </rPh>
    <phoneticPr fontId="6"/>
  </si>
  <si>
    <t>契約電力（1契約）b</t>
    <rPh sb="0" eb="2">
      <t>ケイヤク</t>
    </rPh>
    <rPh sb="2" eb="4">
      <t>デンリョク</t>
    </rPh>
    <rPh sb="6" eb="8">
      <t>ケイヤク</t>
    </rPh>
    <phoneticPr fontId="6"/>
  </si>
  <si>
    <t>○戸田処理区</t>
    <rPh sb="1" eb="3">
      <t>トダ</t>
    </rPh>
    <rPh sb="3" eb="5">
      <t>ショリ</t>
    </rPh>
    <rPh sb="5" eb="6">
      <t>ク</t>
    </rPh>
    <phoneticPr fontId="6"/>
  </si>
  <si>
    <t>合計電力量</t>
    <rPh sb="0" eb="2">
      <t>ゴウケイ</t>
    </rPh>
    <rPh sb="2" eb="5">
      <t>デンリョクリョウ</t>
    </rPh>
    <phoneticPr fontId="1"/>
  </si>
  <si>
    <t>農業集落排水処理施設(処理場)で使用する電力の供給</t>
    <rPh sb="0" eb="2">
      <t>ノウギョウ</t>
    </rPh>
    <rPh sb="2" eb="4">
      <t>シュウラク</t>
    </rPh>
    <rPh sb="4" eb="6">
      <t>ハイスイ</t>
    </rPh>
    <rPh sb="6" eb="8">
      <t>ショリ</t>
    </rPh>
    <rPh sb="8" eb="10">
      <t>シセツ</t>
    </rPh>
    <rPh sb="11" eb="14">
      <t>ショリジョウ</t>
    </rPh>
    <rPh sb="16" eb="18">
      <t>シヨウ</t>
    </rPh>
    <rPh sb="20" eb="22">
      <t>デンリョク</t>
    </rPh>
    <rPh sb="23" eb="25">
      <t>キョウキュウ</t>
    </rPh>
    <phoneticPr fontId="6"/>
  </si>
  <si>
    <t>渡辺町松小屋榎株　　渡辺地区処理場</t>
    <phoneticPr fontId="6"/>
  </si>
  <si>
    <t>従量灯B</t>
    <phoneticPr fontId="6"/>
  </si>
  <si>
    <t>Ａ＋Ｂ</t>
    <phoneticPr fontId="6"/>
  </si>
  <si>
    <t>基本料金計（円）a×24月</t>
    <phoneticPr fontId="6"/>
  </si>
  <si>
    <t>遠野町滝字中川原2-2</t>
    <phoneticPr fontId="16"/>
  </si>
  <si>
    <t>高圧電力S</t>
    <rPh sb="0" eb="2">
      <t>コウアツ</t>
    </rPh>
    <rPh sb="2" eb="4">
      <t>デンリョク</t>
    </rPh>
    <phoneticPr fontId="6"/>
  </si>
  <si>
    <t>小川町下小川小沢口　下小川地区処理場</t>
    <phoneticPr fontId="6"/>
  </si>
  <si>
    <t>従量灯B</t>
    <phoneticPr fontId="6"/>
  </si>
  <si>
    <t>従量灯C</t>
    <phoneticPr fontId="6"/>
  </si>
  <si>
    <t>高圧季節別時間帯別電力Ｓ</t>
    <rPh sb="0" eb="2">
      <t>コウアツ</t>
    </rPh>
    <rPh sb="2" eb="4">
      <t>キセツ</t>
    </rPh>
    <rPh sb="4" eb="5">
      <t>ベツ</t>
    </rPh>
    <rPh sb="5" eb="8">
      <t>ジカンタイ</t>
    </rPh>
    <rPh sb="8" eb="9">
      <t>ベツ</t>
    </rPh>
    <rPh sb="9" eb="11">
      <t>デンリョク</t>
    </rPh>
    <phoneticPr fontId="1"/>
  </si>
  <si>
    <t>電力量料金計（円）
(c×g)+(d×h)+(e×i)+(f×j)</t>
    <phoneticPr fontId="6"/>
  </si>
  <si>
    <t>Ａ＋Ｂ</t>
    <phoneticPr fontId="6"/>
  </si>
  <si>
    <t>①</t>
    <phoneticPr fontId="6"/>
  </si>
  <si>
    <t>③＝（①－②）</t>
    <phoneticPr fontId="6"/>
  </si>
  <si>
    <t>この金額を入札書に転記すること</t>
    <phoneticPr fontId="6"/>
  </si>
  <si>
    <t>三和町下三坂字下の里三阪地区処理場</t>
    <rPh sb="0" eb="3">
      <t>ミワマチ</t>
    </rPh>
    <rPh sb="3" eb="4">
      <t>シモ</t>
    </rPh>
    <rPh sb="4" eb="5">
      <t>ミ</t>
    </rPh>
    <rPh sb="5" eb="6">
      <t>サカ</t>
    </rPh>
    <rPh sb="6" eb="7">
      <t>アザ</t>
    </rPh>
    <rPh sb="7" eb="8">
      <t>シタ</t>
    </rPh>
    <rPh sb="9" eb="10">
      <t>サト</t>
    </rPh>
    <rPh sb="10" eb="11">
      <t>ミ</t>
    </rPh>
    <rPh sb="11" eb="12">
      <t>サカ</t>
    </rPh>
    <phoneticPr fontId="6"/>
  </si>
  <si>
    <t>○三阪処理区</t>
    <rPh sb="1" eb="2">
      <t>ミ</t>
    </rPh>
    <rPh sb="2" eb="3">
      <t>サカ</t>
    </rPh>
    <rPh sb="3" eb="5">
      <t>ショリ</t>
    </rPh>
    <rPh sb="5" eb="6">
      <t>ク</t>
    </rPh>
    <phoneticPr fontId="6"/>
  </si>
  <si>
    <t>三和町下永井峰岸13
永井地区処理場</t>
    <rPh sb="0" eb="3">
      <t>サンワチョウ</t>
    </rPh>
    <rPh sb="3" eb="4">
      <t>シモ</t>
    </rPh>
    <rPh sb="4" eb="6">
      <t>ナガイ</t>
    </rPh>
    <rPh sb="6" eb="8">
      <t>ミネギシ</t>
    </rPh>
    <rPh sb="11" eb="13">
      <t>ナガイ</t>
    </rPh>
    <rPh sb="13" eb="15">
      <t>チク</t>
    </rPh>
    <rPh sb="15" eb="18">
      <t>ショリジョウ</t>
    </rPh>
    <phoneticPr fontId="1"/>
  </si>
  <si>
    <t>四倉町戸田古川
戸田地区処理場</t>
    <phoneticPr fontId="6"/>
  </si>
  <si>
    <t>電力量料金単価 他季（円/kW）c</t>
    <rPh sb="0" eb="2">
      <t>デンリョク</t>
    </rPh>
    <rPh sb="2" eb="3">
      <t>リョウ</t>
    </rPh>
    <rPh sb="3" eb="5">
      <t>リョウキン</t>
    </rPh>
    <rPh sb="5" eb="7">
      <t>タンカ</t>
    </rPh>
    <rPh sb="8" eb="9">
      <t>ホカ</t>
    </rPh>
    <rPh sb="9" eb="10">
      <t>キ</t>
    </rPh>
    <rPh sb="11" eb="12">
      <t>エン</t>
    </rPh>
    <phoneticPr fontId="6"/>
  </si>
  <si>
    <t>他季 予定使用電力量（kWh）e</t>
    <phoneticPr fontId="6"/>
  </si>
  <si>
    <t>他季 予定使用電力量（kWh）e</t>
    <phoneticPr fontId="6"/>
  </si>
  <si>
    <t>夏季 予定使用電力量（kWh）f</t>
    <rPh sb="0" eb="1">
      <t>ナツ</t>
    </rPh>
    <phoneticPr fontId="1"/>
  </si>
  <si>
    <t>電力量料金計（円）(c×e)+(d×f)</t>
    <rPh sb="0" eb="2">
      <t>デンリョク</t>
    </rPh>
    <rPh sb="2" eb="3">
      <t>リョウ</t>
    </rPh>
    <rPh sb="3" eb="5">
      <t>リョウキン</t>
    </rPh>
    <rPh sb="5" eb="6">
      <t>ケイ</t>
    </rPh>
    <rPh sb="7" eb="8">
      <t>エン</t>
    </rPh>
    <phoneticPr fontId="6"/>
  </si>
  <si>
    <t>R5.1月</t>
  </si>
  <si>
    <t>R5.2月</t>
  </si>
  <si>
    <t>R5.4月</t>
    <phoneticPr fontId="1"/>
  </si>
  <si>
    <t>R5.5月</t>
    <phoneticPr fontId="1"/>
  </si>
  <si>
    <t>R5.6月</t>
  </si>
  <si>
    <t>R5.7月</t>
  </si>
  <si>
    <t>R5.8月</t>
  </si>
  <si>
    <t>R5.9月</t>
  </si>
  <si>
    <t>R5.10月</t>
  </si>
  <si>
    <t>R5.11月</t>
  </si>
  <si>
    <t>R5.12月</t>
  </si>
  <si>
    <t>R6.1月</t>
    <phoneticPr fontId="6"/>
  </si>
  <si>
    <t>R6.2月</t>
    <phoneticPr fontId="6"/>
  </si>
  <si>
    <t>R6.3月</t>
    <phoneticPr fontId="1"/>
  </si>
  <si>
    <t>R5.5月</t>
    <phoneticPr fontId="1"/>
  </si>
  <si>
    <t>R6.1月</t>
    <phoneticPr fontId="6"/>
  </si>
  <si>
    <t>R6.2月</t>
    <phoneticPr fontId="6"/>
  </si>
  <si>
    <t>R6.3月</t>
    <phoneticPr fontId="1"/>
  </si>
  <si>
    <t>R6.2月</t>
    <phoneticPr fontId="6"/>
  </si>
  <si>
    <t>電力量料金単価 夏季（円/kW）d</t>
    <rPh sb="0" eb="2">
      <t>デンリョク</t>
    </rPh>
    <rPh sb="2" eb="3">
      <t>リョウ</t>
    </rPh>
    <rPh sb="3" eb="5">
      <t>リョウキン</t>
    </rPh>
    <rPh sb="5" eb="7">
      <t>タンカ</t>
    </rPh>
    <rPh sb="8" eb="9">
      <t>ナツ</t>
    </rPh>
    <rPh sb="9" eb="10">
      <t>キ</t>
    </rPh>
    <rPh sb="11" eb="12">
      <t>エン</t>
    </rPh>
    <phoneticPr fontId="6"/>
  </si>
  <si>
    <t>電力量料金単価(～120kWh)（円/kW）c</t>
    <rPh sb="0" eb="2">
      <t>デンリョク</t>
    </rPh>
    <rPh sb="2" eb="3">
      <t>リョウ</t>
    </rPh>
    <rPh sb="3" eb="5">
      <t>リョウキン</t>
    </rPh>
    <rPh sb="5" eb="7">
      <t>タンカ</t>
    </rPh>
    <rPh sb="17" eb="18">
      <t>エン</t>
    </rPh>
    <phoneticPr fontId="6"/>
  </si>
  <si>
    <t>電力量料金単価(～300kWh)（円/kW）c</t>
    <rPh sb="0" eb="2">
      <t>デンリョク</t>
    </rPh>
    <rPh sb="2" eb="3">
      <t>リョウ</t>
    </rPh>
    <rPh sb="3" eb="5">
      <t>リョウキン</t>
    </rPh>
    <rPh sb="5" eb="7">
      <t>タンカ</t>
    </rPh>
    <rPh sb="17" eb="18">
      <t>エン</t>
    </rPh>
    <phoneticPr fontId="6"/>
  </si>
  <si>
    <t>電力量料金単価(120～300kWh)（円/kW）c</t>
    <rPh sb="0" eb="2">
      <t>デンリョク</t>
    </rPh>
    <rPh sb="2" eb="3">
      <t>リョウ</t>
    </rPh>
    <rPh sb="3" eb="5">
      <t>リョウキン</t>
    </rPh>
    <rPh sb="5" eb="7">
      <t>タンカ</t>
    </rPh>
    <rPh sb="20" eb="21">
      <t>エン</t>
    </rPh>
    <phoneticPr fontId="6"/>
  </si>
  <si>
    <t>予定使用電力量（kWh）d</t>
    <phoneticPr fontId="6"/>
  </si>
  <si>
    <t>Ａ＋Ｂ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</si>
</sst>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Red]#,##0"/>
    <numFmt numFmtId="177" formatCode="#,##0.00;[Red]#,##0.00"/>
    <numFmt numFmtId="178" formatCode="#,##0;&quot;△ &quot;#,##0"/>
    <numFmt numFmtId="179" formatCode="#,##0_ "/>
    <numFmt numFmtId="180" formatCode="0.00_ "/>
    <numFmt numFmtId="181" formatCode="#,##0.00;&quot;△ &quot;#,##0.00"/>
    <numFmt numFmtId="182" formatCode="#,##0&quot;ｋW&quot;"/>
    <numFmt numFmtId="183" formatCode="#,##0.00_ "/>
    <numFmt numFmtId="184" formatCode="#,##0&quot;Ｖ&quot;"/>
    <numFmt numFmtId="185" formatCode="#,##0&quot;A&quot;"/>
    <numFmt numFmtId="186" formatCode="#,##0&quot;KVA&quot;"/>
  </numFmts>
  <fonts count="25"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1"/>
      <name val="ＭＳ Ｐゴシック"/>
      <family val="3"/>
      <charset val="128"/>
    </font>
    <font>
      <sz val="10.5"/>
      <name val="ＭＳ 明朝"/>
      <family val="1"/>
      <charset val="128"/>
    </font>
    <font>
      <sz val="14"/>
      <name val="ＭＳ 明朝"/>
      <family val="1"/>
      <charset val="128"/>
    </font>
    <font>
      <sz val="6"/>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11"/>
      <color theme="1"/>
      <name val="ＭＳ Ｐゴシック"/>
      <family val="2"/>
      <scheme val="minor"/>
    </font>
    <font>
      <sz val="14"/>
      <color theme="1"/>
      <name val="ＭＳ 明朝"/>
      <family val="1"/>
      <charset val="128"/>
    </font>
    <font>
      <u/>
      <sz val="14"/>
      <color theme="1"/>
      <name val="ＭＳ 明朝"/>
      <family val="1"/>
      <charset val="128"/>
    </font>
    <font>
      <sz val="10.5"/>
      <color theme="1"/>
      <name val="ＭＳ ゴシック"/>
      <family val="3"/>
      <charset val="128"/>
    </font>
    <font>
      <sz val="12"/>
      <color theme="1"/>
      <name val="ＭＳ 明朝"/>
      <family val="1"/>
      <charset val="128"/>
    </font>
    <font>
      <sz val="8"/>
      <color theme="1"/>
      <name val="ＭＳ 明朝"/>
      <family val="1"/>
      <charset val="128"/>
    </font>
    <font>
      <b/>
      <sz val="18"/>
      <color theme="3"/>
      <name val="ＭＳ Ｐゴシック"/>
      <family val="2"/>
      <charset val="128"/>
      <scheme val="major"/>
    </font>
    <font>
      <sz val="9"/>
      <name val="ＭＳ 明朝"/>
      <family val="1"/>
      <charset val="128"/>
    </font>
    <font>
      <sz val="13"/>
      <color theme="1"/>
      <name val="ＭＳ 明朝"/>
      <family val="1"/>
      <charset val="128"/>
    </font>
    <font>
      <b/>
      <sz val="13"/>
      <color theme="1"/>
      <name val="ＭＳ 明朝"/>
      <family val="1"/>
      <charset val="128"/>
    </font>
    <font>
      <b/>
      <u/>
      <sz val="12"/>
      <color rgb="FFFF0000"/>
      <name val="ＭＳ ゴシック"/>
      <family val="3"/>
      <charset val="128"/>
    </font>
    <font>
      <sz val="6"/>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thin">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hair">
        <color indexed="64"/>
      </left>
      <right style="thin">
        <color indexed="64"/>
      </right>
      <top style="thin">
        <color indexed="64"/>
      </top>
      <bottom style="hair">
        <color indexed="64"/>
      </bottom>
      <diagonal style="thin">
        <color indexed="64"/>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indexed="64"/>
      </bottom>
      <diagonal/>
    </border>
    <border>
      <left style="hair">
        <color indexed="64"/>
      </left>
      <right/>
      <top style="thin">
        <color indexed="64"/>
      </top>
      <bottom/>
      <diagonal/>
    </border>
    <border diagonalUp="1">
      <left style="hair">
        <color indexed="64"/>
      </left>
      <right style="thin">
        <color auto="1"/>
      </right>
      <top style="hair">
        <color indexed="64"/>
      </top>
      <bottom style="hair">
        <color indexed="64"/>
      </bottom>
      <diagonal style="thin">
        <color indexed="64"/>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diagonalDown="1">
      <left style="hair">
        <color indexed="64"/>
      </left>
      <right style="thin">
        <color indexed="64"/>
      </right>
      <top style="thin">
        <color indexed="64"/>
      </top>
      <bottom style="hair">
        <color indexed="64"/>
      </bottom>
      <diagonal style="hair">
        <color indexed="64"/>
      </diagonal>
    </border>
    <border diagonalDown="1">
      <left style="hair">
        <color auto="1"/>
      </left>
      <right style="thin">
        <color auto="1"/>
      </right>
      <top style="hair">
        <color indexed="64"/>
      </top>
      <bottom style="hair">
        <color auto="1"/>
      </bottom>
      <diagonal style="hair">
        <color auto="1"/>
      </diagonal>
    </border>
    <border diagonalDown="1">
      <left style="hair">
        <color indexed="64"/>
      </left>
      <right style="thin">
        <color auto="1"/>
      </right>
      <top/>
      <bottom style="hair">
        <color auto="1"/>
      </bottom>
      <diagonal style="hair">
        <color indexed="64"/>
      </diagonal>
    </border>
    <border diagonalDown="1">
      <left style="hair">
        <color auto="1"/>
      </left>
      <right style="hair">
        <color auto="1"/>
      </right>
      <top style="hair">
        <color auto="1"/>
      </top>
      <bottom style="hair">
        <color auto="1"/>
      </bottom>
      <diagonal style="thin">
        <color auto="1"/>
      </diagonal>
    </border>
  </borders>
  <cellStyleXfs count="5">
    <xf numFmtId="0" fontId="0" fillId="0" borderId="0">
      <alignment vertical="center"/>
    </xf>
    <xf numFmtId="0" fontId="3" fillId="0" borderId="0"/>
    <xf numFmtId="38" fontId="3" fillId="0" borderId="0" applyFont="0" applyFill="0" applyBorder="0" applyAlignment="0" applyProtection="0"/>
    <xf numFmtId="0" fontId="5" fillId="0" borderId="0"/>
    <xf numFmtId="0" fontId="10" fillId="0" borderId="0"/>
  </cellStyleXfs>
  <cellXfs count="196">
    <xf numFmtId="0" fontId="0" fillId="0" borderId="0" xfId="0">
      <alignment vertical="center"/>
    </xf>
    <xf numFmtId="0" fontId="7" fillId="0" borderId="0" xfId="4" applyFont="1"/>
    <xf numFmtId="0" fontId="7" fillId="0" borderId="0" xfId="4" applyFont="1" applyFill="1"/>
    <xf numFmtId="0" fontId="7" fillId="0" borderId="0" xfId="4" applyFont="1" applyAlignment="1">
      <alignment horizontal="center"/>
    </xf>
    <xf numFmtId="178" fontId="7" fillId="0" borderId="0" xfId="4" applyNumberFormat="1" applyFont="1" applyAlignment="1">
      <alignment horizontal="right" vertical="center" shrinkToFit="1"/>
    </xf>
    <xf numFmtId="0" fontId="7" fillId="0" borderId="0" xfId="4" applyFont="1" applyAlignment="1">
      <alignment horizontal="right" vertical="center" shrinkToFit="1"/>
    </xf>
    <xf numFmtId="178" fontId="7" fillId="0" borderId="0" xfId="4" applyNumberFormat="1" applyFont="1" applyAlignment="1">
      <alignment horizontal="right"/>
    </xf>
    <xf numFmtId="0" fontId="7" fillId="0" borderId="0" xfId="4" applyFont="1" applyAlignment="1">
      <alignment horizontal="right"/>
    </xf>
    <xf numFmtId="0" fontId="9" fillId="0" borderId="0" xfId="4" applyFont="1" applyAlignment="1">
      <alignment horizontal="center" vertical="center"/>
    </xf>
    <xf numFmtId="0" fontId="9" fillId="0" borderId="0" xfId="4" applyFont="1" applyFill="1" applyAlignment="1">
      <alignment horizontal="center" vertical="center"/>
    </xf>
    <xf numFmtId="0" fontId="7" fillId="0" borderId="0" xfId="4" applyFont="1" applyFill="1" applyAlignment="1">
      <alignment horizontal="center"/>
    </xf>
    <xf numFmtId="0" fontId="11" fillId="0" borderId="0" xfId="4" applyFont="1"/>
    <xf numFmtId="0" fontId="11" fillId="0" borderId="0" xfId="4" applyFont="1" applyFill="1"/>
    <xf numFmtId="0" fontId="7" fillId="0" borderId="0" xfId="4" applyFont="1" applyAlignment="1">
      <alignment vertical="top"/>
    </xf>
    <xf numFmtId="0" fontId="13" fillId="0" borderId="0" xfId="4" applyFont="1" applyAlignment="1">
      <alignment vertical="top"/>
    </xf>
    <xf numFmtId="0" fontId="13" fillId="0" borderId="0" xfId="4" applyFont="1" applyFill="1" applyAlignment="1">
      <alignment vertical="top"/>
    </xf>
    <xf numFmtId="0" fontId="7" fillId="0" borderId="0" xfId="4" applyFont="1" applyAlignment="1">
      <alignment horizontal="center" vertical="top"/>
    </xf>
    <xf numFmtId="178" fontId="7" fillId="0" borderId="0" xfId="4" applyNumberFormat="1" applyFont="1" applyAlignment="1">
      <alignment horizontal="right" vertical="top" shrinkToFit="1"/>
    </xf>
    <xf numFmtId="0" fontId="7" fillId="0" borderId="0" xfId="4" applyFont="1" applyAlignment="1">
      <alignment horizontal="right" vertical="top" shrinkToFit="1"/>
    </xf>
    <xf numFmtId="178" fontId="7" fillId="0" borderId="0" xfId="4" applyNumberFormat="1" applyFont="1" applyAlignment="1">
      <alignment horizontal="right" vertical="top"/>
    </xf>
    <xf numFmtId="0" fontId="7" fillId="0" borderId="0" xfId="4" applyFont="1" applyAlignment="1">
      <alignment horizontal="right" vertical="top"/>
    </xf>
    <xf numFmtId="178" fontId="7" fillId="0" borderId="17" xfId="4" applyNumberFormat="1" applyFont="1" applyBorder="1" applyAlignment="1">
      <alignment horizontal="center" vertical="center" shrinkToFit="1"/>
    </xf>
    <xf numFmtId="0" fontId="7" fillId="0" borderId="16" xfId="4" applyFont="1" applyBorder="1" applyAlignment="1">
      <alignment horizontal="center" vertical="center"/>
    </xf>
    <xf numFmtId="0" fontId="7" fillId="0" borderId="0" xfId="4" applyFont="1" applyAlignment="1">
      <alignment vertical="center"/>
    </xf>
    <xf numFmtId="181" fontId="7" fillId="2" borderId="11" xfId="4" applyNumberFormat="1" applyFont="1" applyFill="1" applyBorder="1" applyAlignment="1" applyProtection="1">
      <alignment vertical="center" shrinkToFit="1"/>
      <protection locked="0"/>
    </xf>
    <xf numFmtId="0" fontId="7" fillId="0" borderId="45" xfId="4" applyFont="1" applyFill="1" applyBorder="1" applyAlignment="1">
      <alignment horizontal="center" vertical="center"/>
    </xf>
    <xf numFmtId="178" fontId="7" fillId="0" borderId="12" xfId="4" applyNumberFormat="1" applyFont="1" applyBorder="1" applyAlignment="1">
      <alignment horizontal="right" vertical="center" shrinkToFit="1"/>
    </xf>
    <xf numFmtId="178" fontId="7" fillId="0" borderId="9" xfId="4" applyNumberFormat="1" applyFont="1" applyBorder="1"/>
    <xf numFmtId="178" fontId="7" fillId="0" borderId="0" xfId="4" applyNumberFormat="1" applyFont="1"/>
    <xf numFmtId="0" fontId="17" fillId="0" borderId="49" xfId="4" applyFont="1" applyBorder="1" applyAlignment="1">
      <alignment horizontal="center" vertical="center" shrinkToFit="1"/>
    </xf>
    <xf numFmtId="181" fontId="7" fillId="0" borderId="13" xfId="4" applyNumberFormat="1" applyFont="1" applyBorder="1" applyAlignment="1">
      <alignment horizontal="right" vertical="center" shrinkToFit="1"/>
    </xf>
    <xf numFmtId="181" fontId="7" fillId="0" borderId="10" xfId="4" applyNumberFormat="1" applyFont="1" applyBorder="1"/>
    <xf numFmtId="179" fontId="7" fillId="0" borderId="7" xfId="4" applyNumberFormat="1" applyFont="1" applyBorder="1" applyAlignment="1">
      <alignment shrinkToFit="1"/>
    </xf>
    <xf numFmtId="0" fontId="7" fillId="0" borderId="0" xfId="4" applyFont="1" applyAlignment="1">
      <alignment horizontal="center" shrinkToFit="1"/>
    </xf>
    <xf numFmtId="0" fontId="7" fillId="0" borderId="0" xfId="4" applyFont="1" applyFill="1" applyAlignment="1">
      <alignment horizontal="center" shrinkToFit="1"/>
    </xf>
    <xf numFmtId="0" fontId="4" fillId="0" borderId="0" xfId="4" applyFont="1" applyAlignment="1">
      <alignment horizontal="center" shrinkToFit="1"/>
    </xf>
    <xf numFmtId="182" fontId="4" fillId="0" borderId="0" xfId="4" applyNumberFormat="1" applyFont="1" applyAlignment="1">
      <alignment horizontal="center"/>
    </xf>
    <xf numFmtId="182" fontId="7" fillId="0" borderId="0" xfId="4" applyNumberFormat="1" applyFont="1" applyAlignment="1">
      <alignment horizontal="center"/>
    </xf>
    <xf numFmtId="184" fontId="7" fillId="0" borderId="0" xfId="4" applyNumberFormat="1" applyFont="1" applyAlignment="1">
      <alignment horizontal="right"/>
    </xf>
    <xf numFmtId="178" fontId="7" fillId="0" borderId="0" xfId="4" applyNumberFormat="1" applyFont="1" applyAlignment="1">
      <alignment horizontal="right" vertical="center"/>
    </xf>
    <xf numFmtId="179" fontId="7" fillId="0" borderId="54" xfId="4" applyNumberFormat="1" applyFont="1" applyBorder="1"/>
    <xf numFmtId="179" fontId="7" fillId="0" borderId="0" xfId="4" applyNumberFormat="1" applyFont="1" applyBorder="1"/>
    <xf numFmtId="0" fontId="7" fillId="0" borderId="0" xfId="4" applyFont="1" applyBorder="1" applyAlignment="1">
      <alignment vertical="center"/>
    </xf>
    <xf numFmtId="178" fontId="7" fillId="0" borderId="0" xfId="4" applyNumberFormat="1" applyFont="1" applyBorder="1"/>
    <xf numFmtId="179" fontId="7" fillId="0" borderId="0" xfId="4" applyNumberFormat="1" applyFont="1" applyBorder="1" applyAlignment="1">
      <alignment shrinkToFit="1"/>
    </xf>
    <xf numFmtId="0" fontId="7" fillId="0" borderId="0" xfId="4" applyFont="1" applyBorder="1"/>
    <xf numFmtId="0" fontId="14" fillId="0" borderId="0" xfId="4" applyFont="1" applyAlignment="1">
      <alignment vertical="center"/>
    </xf>
    <xf numFmtId="0" fontId="14" fillId="0" borderId="0" xfId="4" applyFont="1" applyAlignment="1">
      <alignment horizontal="right"/>
    </xf>
    <xf numFmtId="178" fontId="14" fillId="0" borderId="0" xfId="4" applyNumberFormat="1" applyFont="1" applyAlignment="1">
      <alignment horizontal="center" vertical="center" shrinkToFit="1"/>
    </xf>
    <xf numFmtId="178" fontId="14" fillId="0" borderId="0" xfId="4" applyNumberFormat="1" applyFont="1" applyBorder="1" applyAlignment="1">
      <alignment horizontal="center" vertical="center" shrinkToFit="1"/>
    </xf>
    <xf numFmtId="178" fontId="14" fillId="0" borderId="0" xfId="4" applyNumberFormat="1" applyFont="1" applyBorder="1" applyAlignment="1">
      <alignment horizontal="right"/>
    </xf>
    <xf numFmtId="0" fontId="14" fillId="0" borderId="0" xfId="4" applyFont="1" applyAlignment="1">
      <alignment horizontal="left"/>
    </xf>
    <xf numFmtId="178" fontId="14" fillId="0" borderId="0" xfId="4" applyNumberFormat="1" applyFont="1" applyAlignment="1">
      <alignment horizontal="left" vertical="center" shrinkToFit="1"/>
    </xf>
    <xf numFmtId="178" fontId="18" fillId="0" borderId="0" xfId="4" applyNumberFormat="1" applyFont="1" applyBorder="1" applyAlignment="1">
      <alignment vertical="center" shrinkToFit="1"/>
    </xf>
    <xf numFmtId="178" fontId="14" fillId="0" borderId="0" xfId="4" applyNumberFormat="1" applyFont="1" applyBorder="1" applyAlignment="1">
      <alignment horizontal="left"/>
    </xf>
    <xf numFmtId="0" fontId="14" fillId="0" borderId="0" xfId="4" applyFont="1" applyAlignment="1">
      <alignment horizontal="center"/>
    </xf>
    <xf numFmtId="0" fontId="2" fillId="0" borderId="0" xfId="4" applyFont="1" applyBorder="1" applyAlignment="1"/>
    <xf numFmtId="0" fontId="20" fillId="0" borderId="0" xfId="4" applyFont="1" applyAlignment="1"/>
    <xf numFmtId="0" fontId="15" fillId="0" borderId="0" xfId="4" applyFont="1" applyBorder="1" applyAlignment="1">
      <alignment horizontal="center" vertical="center" wrapText="1" shrinkToFit="1"/>
    </xf>
    <xf numFmtId="0" fontId="7" fillId="0" borderId="0" xfId="4" applyFont="1" applyFill="1" applyBorder="1" applyAlignment="1">
      <alignment horizontal="center" vertical="center" shrinkToFit="1"/>
    </xf>
    <xf numFmtId="0" fontId="17" fillId="0" borderId="0" xfId="4" applyFont="1" applyBorder="1" applyAlignment="1">
      <alignment horizontal="center" vertical="center" shrinkToFit="1"/>
    </xf>
    <xf numFmtId="183" fontId="4" fillId="0" borderId="0" xfId="4" applyNumberFormat="1" applyFont="1" applyBorder="1" applyAlignment="1">
      <alignment horizontal="center" shrinkToFit="1"/>
    </xf>
    <xf numFmtId="181" fontId="7" fillId="0" borderId="0" xfId="4" applyNumberFormat="1" applyFont="1" applyBorder="1" applyAlignment="1">
      <alignment horizontal="right" vertical="center" shrinkToFit="1"/>
    </xf>
    <xf numFmtId="0" fontId="7" fillId="0" borderId="3" xfId="4" applyFont="1" applyBorder="1" applyAlignment="1">
      <alignment vertical="center"/>
    </xf>
    <xf numFmtId="0" fontId="7" fillId="0" borderId="58" xfId="4" applyFont="1" applyFill="1" applyBorder="1" applyAlignment="1">
      <alignment horizontal="center" vertical="center"/>
    </xf>
    <xf numFmtId="0" fontId="21" fillId="0" borderId="5" xfId="4" applyFont="1" applyBorder="1" applyAlignment="1">
      <alignment vertical="center"/>
    </xf>
    <xf numFmtId="177" fontId="23" fillId="3" borderId="11" xfId="4" applyNumberFormat="1" applyFont="1" applyFill="1" applyBorder="1" applyAlignment="1" applyProtection="1">
      <alignment vertical="center"/>
      <protection locked="0"/>
    </xf>
    <xf numFmtId="0" fontId="21" fillId="0" borderId="6" xfId="4" applyFont="1" applyBorder="1" applyAlignment="1">
      <alignment vertical="center"/>
    </xf>
    <xf numFmtId="177" fontId="23" fillId="2" borderId="12" xfId="4" applyNumberFormat="1" applyFont="1" applyFill="1" applyBorder="1" applyAlignment="1" applyProtection="1">
      <alignment vertical="center"/>
      <protection locked="0"/>
    </xf>
    <xf numFmtId="0" fontId="21" fillId="0" borderId="21" xfId="4" applyFont="1" applyBorder="1" applyAlignment="1">
      <alignment vertical="center"/>
    </xf>
    <xf numFmtId="176" fontId="23" fillId="0" borderId="26" xfId="4" applyNumberFormat="1" applyFont="1" applyFill="1" applyBorder="1" applyAlignment="1">
      <alignment vertical="center"/>
    </xf>
    <xf numFmtId="176" fontId="23" fillId="0" borderId="12" xfId="4" applyNumberFormat="1" applyFont="1" applyFill="1" applyBorder="1" applyAlignment="1">
      <alignment vertical="center"/>
    </xf>
    <xf numFmtId="0" fontId="21" fillId="0" borderId="15" xfId="4" applyFont="1" applyBorder="1" applyAlignment="1">
      <alignment vertical="center"/>
    </xf>
    <xf numFmtId="176" fontId="21" fillId="0" borderId="13" xfId="4" applyNumberFormat="1" applyFont="1" applyBorder="1" applyAlignment="1">
      <alignment vertical="center" wrapText="1"/>
    </xf>
    <xf numFmtId="176" fontId="23" fillId="0" borderId="13" xfId="4" applyNumberFormat="1" applyFont="1" applyBorder="1" applyAlignment="1">
      <alignment vertical="center"/>
    </xf>
    <xf numFmtId="179" fontId="7" fillId="0" borderId="3" xfId="4" applyNumberFormat="1" applyFont="1" applyBorder="1" applyAlignment="1">
      <alignment shrinkToFit="1"/>
    </xf>
    <xf numFmtId="181" fontId="7" fillId="2" borderId="22" xfId="4" applyNumberFormat="1" applyFont="1" applyFill="1" applyBorder="1" applyAlignment="1" applyProtection="1">
      <alignment vertical="center" shrinkToFit="1"/>
      <protection locked="0"/>
    </xf>
    <xf numFmtId="0" fontId="7" fillId="0" borderId="61" xfId="4" applyFont="1" applyFill="1" applyBorder="1" applyAlignment="1">
      <alignment horizontal="center" vertical="center"/>
    </xf>
    <xf numFmtId="0" fontId="7" fillId="0" borderId="62" xfId="4" applyFont="1" applyFill="1" applyBorder="1" applyAlignment="1">
      <alignment horizontal="center" vertical="center"/>
    </xf>
    <xf numFmtId="178" fontId="7" fillId="0" borderId="26" xfId="4" applyNumberFormat="1" applyFont="1" applyBorder="1" applyAlignment="1">
      <alignment horizontal="right" vertical="center" shrinkToFit="1"/>
    </xf>
    <xf numFmtId="0" fontId="7" fillId="0" borderId="63" xfId="4" applyFont="1" applyFill="1" applyBorder="1" applyAlignment="1">
      <alignment horizontal="center" vertical="center"/>
    </xf>
    <xf numFmtId="178" fontId="7" fillId="0" borderId="12" xfId="4" applyNumberFormat="1" applyFont="1" applyFill="1" applyBorder="1" applyAlignment="1">
      <alignment horizontal="right" vertical="center" shrinkToFit="1"/>
    </xf>
    <xf numFmtId="178" fontId="7" fillId="0" borderId="12" xfId="4" applyNumberFormat="1" applyFont="1" applyFill="1" applyBorder="1" applyAlignment="1">
      <alignment horizontal="right"/>
    </xf>
    <xf numFmtId="178" fontId="7" fillId="0" borderId="12" xfId="4" applyNumberFormat="1" applyFont="1" applyFill="1" applyBorder="1" applyAlignment="1">
      <alignment horizontal="right" vertical="center"/>
    </xf>
    <xf numFmtId="178" fontId="7" fillId="0" borderId="26" xfId="4" applyNumberFormat="1" applyFont="1" applyFill="1" applyBorder="1" applyAlignment="1">
      <alignment horizontal="right"/>
    </xf>
    <xf numFmtId="178" fontId="7" fillId="0" borderId="26" xfId="4" applyNumberFormat="1" applyFont="1" applyFill="1" applyBorder="1" applyAlignment="1">
      <alignment horizontal="right" vertical="center" shrinkToFit="1"/>
    </xf>
    <xf numFmtId="178" fontId="7" fillId="0" borderId="17" xfId="4" applyNumberFormat="1" applyFont="1" applyFill="1" applyBorder="1" applyAlignment="1">
      <alignment horizontal="right"/>
    </xf>
    <xf numFmtId="178" fontId="7" fillId="0" borderId="17" xfId="4" applyNumberFormat="1" applyFont="1" applyFill="1" applyBorder="1" applyAlignment="1">
      <alignment horizontal="right" vertical="center"/>
    </xf>
    <xf numFmtId="181" fontId="7" fillId="0" borderId="13" xfId="4" applyNumberFormat="1" applyFont="1" applyFill="1" applyBorder="1" applyAlignment="1">
      <alignment horizontal="right" vertical="center" shrinkToFit="1"/>
    </xf>
    <xf numFmtId="0" fontId="7" fillId="0" borderId="30" xfId="4" applyFont="1" applyBorder="1" applyAlignment="1">
      <alignment horizontal="center" vertical="center" shrinkToFit="1"/>
    </xf>
    <xf numFmtId="0" fontId="22" fillId="0" borderId="27" xfId="4" applyFont="1" applyBorder="1" applyAlignment="1">
      <alignment horizontal="center" vertical="center" shrinkToFit="1"/>
    </xf>
    <xf numFmtId="0" fontId="22" fillId="0" borderId="47" xfId="4" applyFont="1" applyBorder="1" applyAlignment="1">
      <alignment horizontal="center" vertical="center" shrinkToFit="1"/>
    </xf>
    <xf numFmtId="0" fontId="22" fillId="0" borderId="29" xfId="4" applyFont="1" applyBorder="1" applyAlignment="1">
      <alignment horizontal="center" vertical="center" shrinkToFit="1"/>
    </xf>
    <xf numFmtId="182" fontId="22" fillId="0" borderId="48" xfId="4" applyNumberFormat="1" applyFont="1" applyBorder="1" applyAlignment="1">
      <alignment horizontal="center" vertical="center" shrinkToFit="1"/>
    </xf>
    <xf numFmtId="182" fontId="22" fillId="0" borderId="53" xfId="4" applyNumberFormat="1" applyFont="1" applyBorder="1" applyAlignment="1">
      <alignment horizontal="center" vertical="center" shrinkToFit="1"/>
    </xf>
    <xf numFmtId="0" fontId="22" fillId="0" borderId="39" xfId="4" applyFont="1" applyBorder="1" applyAlignment="1">
      <alignment horizontal="center" vertical="center" shrinkToFit="1"/>
    </xf>
    <xf numFmtId="182" fontId="22" fillId="0" borderId="30" xfId="4" applyNumberFormat="1" applyFont="1" applyBorder="1" applyAlignment="1">
      <alignment horizontal="center" vertical="center" shrinkToFit="1"/>
    </xf>
    <xf numFmtId="178" fontId="7" fillId="0" borderId="12" xfId="0" applyNumberFormat="1" applyFont="1" applyBorder="1" applyAlignment="1">
      <alignment horizontal="right" vertical="center" shrinkToFit="1"/>
    </xf>
    <xf numFmtId="178" fontId="7" fillId="0" borderId="12" xfId="0" applyNumberFormat="1" applyFont="1" applyBorder="1" applyAlignment="1">
      <alignment horizontal="right"/>
    </xf>
    <xf numFmtId="178" fontId="7" fillId="0" borderId="12"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64" xfId="0" applyNumberFormat="1" applyFont="1" applyBorder="1" applyAlignment="1">
      <alignment horizontal="right"/>
    </xf>
    <xf numFmtId="182" fontId="22" fillId="0" borderId="0" xfId="4" applyNumberFormat="1" applyFont="1" applyBorder="1" applyAlignment="1">
      <alignment horizontal="center" vertical="center" shrinkToFit="1"/>
    </xf>
    <xf numFmtId="176" fontId="23" fillId="0" borderId="22" xfId="4" applyNumberFormat="1" applyFont="1" applyFill="1" applyBorder="1" applyAlignment="1">
      <alignment vertical="center"/>
    </xf>
    <xf numFmtId="176" fontId="23" fillId="0" borderId="17" xfId="4" applyNumberFormat="1" applyFont="1" applyFill="1" applyBorder="1" applyAlignment="1">
      <alignment vertical="center"/>
    </xf>
    <xf numFmtId="0" fontId="7" fillId="0" borderId="36" xfId="4" applyFont="1" applyBorder="1" applyAlignment="1">
      <alignment horizontal="center" vertical="center"/>
    </xf>
    <xf numFmtId="0" fontId="7" fillId="0" borderId="40" xfId="4" applyFont="1" applyBorder="1" applyAlignment="1">
      <alignment horizontal="center" vertical="center"/>
    </xf>
    <xf numFmtId="0" fontId="7" fillId="0" borderId="37" xfId="4" applyFont="1" applyFill="1" applyBorder="1" applyAlignment="1">
      <alignment horizontal="center" vertical="center"/>
    </xf>
    <xf numFmtId="0" fontId="7" fillId="0" borderId="41" xfId="4" applyFont="1" applyFill="1" applyBorder="1" applyAlignment="1">
      <alignment horizontal="center" vertical="center"/>
    </xf>
    <xf numFmtId="0" fontId="2" fillId="0" borderId="38" xfId="4" applyFont="1" applyBorder="1" applyAlignment="1">
      <alignment horizontal="center" vertical="center" shrinkToFit="1"/>
    </xf>
    <xf numFmtId="0" fontId="2" fillId="0" borderId="14" xfId="4" applyFont="1" applyBorder="1" applyAlignment="1">
      <alignment horizontal="center" vertical="center" shrinkToFit="1"/>
    </xf>
    <xf numFmtId="0" fontId="2" fillId="0" borderId="28" xfId="4" applyFont="1" applyBorder="1" applyAlignment="1">
      <alignment horizontal="center" vertical="center" shrinkToFit="1"/>
    </xf>
    <xf numFmtId="0" fontId="2" fillId="0" borderId="42" xfId="4" applyFont="1" applyBorder="1" applyAlignment="1">
      <alignment horizontal="center" vertical="center" shrinkToFit="1"/>
    </xf>
    <xf numFmtId="0" fontId="2" fillId="0" borderId="43" xfId="4" applyFont="1" applyBorder="1" applyAlignment="1">
      <alignment horizontal="center" vertical="center" shrinkToFit="1"/>
    </xf>
    <xf numFmtId="0" fontId="2" fillId="0" borderId="44" xfId="4" applyFont="1" applyBorder="1" applyAlignment="1">
      <alignment horizontal="center" vertical="center" shrinkToFit="1"/>
    </xf>
    <xf numFmtId="178" fontId="14" fillId="0" borderId="39" xfId="4" applyNumberFormat="1" applyFont="1" applyFill="1" applyBorder="1" applyAlignment="1">
      <alignment horizontal="center" vertical="center" shrinkToFit="1"/>
    </xf>
    <xf numFmtId="178" fontId="14" fillId="0" borderId="11" xfId="4" applyNumberFormat="1" applyFont="1" applyFill="1" applyBorder="1" applyAlignment="1">
      <alignment horizontal="center" vertical="center" shrinkToFit="1"/>
    </xf>
    <xf numFmtId="178" fontId="14" fillId="0" borderId="8" xfId="4" applyNumberFormat="1" applyFont="1" applyFill="1" applyBorder="1" applyAlignment="1">
      <alignment horizontal="center" vertical="center" shrinkToFit="1"/>
    </xf>
    <xf numFmtId="0" fontId="8" fillId="0" borderId="0" xfId="4" applyFont="1" applyAlignment="1">
      <alignment horizontal="center" vertical="center"/>
    </xf>
    <xf numFmtId="0" fontId="7" fillId="0" borderId="4" xfId="4" applyFont="1" applyBorder="1" applyAlignment="1">
      <alignment horizontal="center"/>
    </xf>
    <xf numFmtId="0" fontId="7" fillId="0" borderId="35" xfId="4" applyFont="1" applyBorder="1" applyAlignment="1">
      <alignment horizontal="center"/>
    </xf>
    <xf numFmtId="0" fontId="7" fillId="0" borderId="7" xfId="4" applyFont="1" applyBorder="1" applyAlignment="1">
      <alignment horizontal="center"/>
    </xf>
    <xf numFmtId="0" fontId="7" fillId="2" borderId="4" xfId="4" applyFont="1" applyFill="1" applyBorder="1" applyAlignment="1" applyProtection="1">
      <alignment horizontal="center"/>
      <protection locked="0"/>
    </xf>
    <xf numFmtId="0" fontId="7" fillId="2" borderId="35" xfId="4" applyFont="1" applyFill="1" applyBorder="1" applyAlignment="1" applyProtection="1">
      <alignment horizontal="center"/>
      <protection locked="0"/>
    </xf>
    <xf numFmtId="0" fontId="7" fillId="2" borderId="7" xfId="4" applyFont="1" applyFill="1" applyBorder="1" applyAlignment="1" applyProtection="1">
      <alignment horizontal="center"/>
      <protection locked="0"/>
    </xf>
    <xf numFmtId="0" fontId="15" fillId="0" borderId="37" xfId="4" applyFont="1" applyBorder="1" applyAlignment="1">
      <alignment horizontal="center" vertical="center" wrapText="1" shrinkToFit="1"/>
    </xf>
    <xf numFmtId="0" fontId="15" fillId="0" borderId="46" xfId="4" applyFont="1" applyBorder="1" applyAlignment="1">
      <alignment horizontal="center" vertical="center" wrapText="1" shrinkToFit="1"/>
    </xf>
    <xf numFmtId="0" fontId="15" fillId="0" borderId="41" xfId="4" applyFont="1" applyBorder="1" applyAlignment="1">
      <alignment horizontal="center" vertical="center" wrapText="1" shrinkToFit="1"/>
    </xf>
    <xf numFmtId="0" fontId="7" fillId="0" borderId="37" xfId="4" applyFont="1" applyFill="1" applyBorder="1" applyAlignment="1">
      <alignment horizontal="center" vertical="center" shrinkToFit="1"/>
    </xf>
    <xf numFmtId="0" fontId="7" fillId="0" borderId="46" xfId="4" applyFont="1" applyFill="1" applyBorder="1" applyAlignment="1">
      <alignment horizontal="center" vertical="center" shrinkToFit="1"/>
    </xf>
    <xf numFmtId="0" fontId="7" fillId="0" borderId="41" xfId="4" applyFont="1" applyFill="1" applyBorder="1" applyAlignment="1">
      <alignment horizontal="center" vertical="center" shrinkToFit="1"/>
    </xf>
    <xf numFmtId="183" fontId="4" fillId="0" borderId="50" xfId="4" applyNumberFormat="1" applyFont="1" applyBorder="1" applyAlignment="1">
      <alignment horizontal="center" shrinkToFit="1"/>
    </xf>
    <xf numFmtId="183" fontId="4" fillId="0" borderId="51" xfId="4" applyNumberFormat="1" applyFont="1" applyBorder="1" applyAlignment="1">
      <alignment horizontal="center" shrinkToFit="1"/>
    </xf>
    <xf numFmtId="183" fontId="4" fillId="0" borderId="52" xfId="4" applyNumberFormat="1" applyFont="1" applyBorder="1" applyAlignment="1">
      <alignment horizontal="center" shrinkToFit="1"/>
    </xf>
    <xf numFmtId="180" fontId="4" fillId="2" borderId="57" xfId="4" applyNumberFormat="1" applyFont="1" applyFill="1" applyBorder="1" applyAlignment="1" applyProtection="1">
      <alignment horizontal="center" vertical="center" shrinkToFit="1"/>
      <protection locked="0"/>
    </xf>
    <xf numFmtId="180" fontId="4" fillId="2" borderId="2" xfId="4" applyNumberFormat="1" applyFont="1" applyFill="1" applyBorder="1" applyAlignment="1" applyProtection="1">
      <alignment horizontal="center" vertical="center" shrinkToFit="1"/>
      <protection locked="0"/>
    </xf>
    <xf numFmtId="180" fontId="4" fillId="2" borderId="55" xfId="4" applyNumberFormat="1" applyFont="1" applyFill="1" applyBorder="1" applyAlignment="1" applyProtection="1">
      <alignment horizontal="center" vertical="center" shrinkToFit="1"/>
      <protection locked="0"/>
    </xf>
    <xf numFmtId="180" fontId="4" fillId="2" borderId="24" xfId="4" applyNumberFormat="1" applyFont="1" applyFill="1" applyBorder="1" applyAlignment="1" applyProtection="1">
      <alignment horizontal="center" vertical="center" shrinkToFit="1"/>
      <protection locked="0"/>
    </xf>
    <xf numFmtId="180" fontId="4" fillId="2" borderId="23" xfId="4" applyNumberFormat="1" applyFont="1" applyFill="1" applyBorder="1" applyAlignment="1" applyProtection="1">
      <alignment horizontal="center" vertical="center" shrinkToFit="1"/>
      <protection locked="0"/>
    </xf>
    <xf numFmtId="180" fontId="4" fillId="2" borderId="25" xfId="4" applyNumberFormat="1" applyFont="1" applyFill="1" applyBorder="1" applyAlignment="1" applyProtection="1">
      <alignment horizontal="center" vertical="center" shrinkToFit="1"/>
      <protection locked="0"/>
    </xf>
    <xf numFmtId="182" fontId="4" fillId="0" borderId="18" xfId="4" applyNumberFormat="1" applyFont="1" applyFill="1" applyBorder="1" applyAlignment="1">
      <alignment horizontal="center" vertical="center"/>
    </xf>
    <xf numFmtId="182" fontId="4" fillId="0" borderId="19" xfId="4" applyNumberFormat="1" applyFont="1" applyFill="1" applyBorder="1" applyAlignment="1">
      <alignment horizontal="center" vertical="center"/>
    </xf>
    <xf numFmtId="182" fontId="4" fillId="0" borderId="20" xfId="4" applyNumberFormat="1" applyFont="1" applyFill="1" applyBorder="1" applyAlignment="1">
      <alignment horizontal="center" vertical="center"/>
    </xf>
    <xf numFmtId="182" fontId="4" fillId="0" borderId="24" xfId="4" applyNumberFormat="1" applyFont="1" applyFill="1" applyBorder="1" applyAlignment="1">
      <alignment horizontal="center" vertical="center"/>
    </xf>
    <xf numFmtId="182" fontId="4" fillId="0" borderId="23" xfId="4" applyNumberFormat="1" applyFont="1" applyFill="1" applyBorder="1" applyAlignment="1">
      <alignment horizontal="center" vertical="center"/>
    </xf>
    <xf numFmtId="182" fontId="4" fillId="0" borderId="25" xfId="4" applyNumberFormat="1" applyFont="1" applyFill="1" applyBorder="1" applyAlignment="1">
      <alignment horizontal="center" vertical="center"/>
    </xf>
    <xf numFmtId="0" fontId="17" fillId="0" borderId="38" xfId="4" applyFont="1" applyBorder="1" applyAlignment="1">
      <alignment horizontal="center" vertical="center" shrinkToFit="1"/>
    </xf>
    <xf numFmtId="0" fontId="17" fillId="0" borderId="59" xfId="4" applyFont="1" applyBorder="1" applyAlignment="1">
      <alignment horizontal="center" vertical="center" shrinkToFit="1"/>
    </xf>
    <xf numFmtId="0" fontId="17" fillId="0" borderId="60" xfId="4" applyFont="1" applyBorder="1" applyAlignment="1">
      <alignment horizontal="center" vertical="center" shrinkToFit="1"/>
    </xf>
    <xf numFmtId="185" fontId="4" fillId="0" borderId="18" xfId="4" applyNumberFormat="1" applyFont="1" applyBorder="1" applyAlignment="1">
      <alignment horizontal="center" vertical="center"/>
    </xf>
    <xf numFmtId="185" fontId="4" fillId="0" borderId="19" xfId="4" applyNumberFormat="1" applyFont="1" applyBorder="1" applyAlignment="1">
      <alignment horizontal="center" vertical="center"/>
    </xf>
    <xf numFmtId="185" fontId="4" fillId="0" borderId="20" xfId="4" applyNumberFormat="1" applyFont="1" applyBorder="1" applyAlignment="1">
      <alignment horizontal="center" vertical="center"/>
    </xf>
    <xf numFmtId="185" fontId="4" fillId="0" borderId="24" xfId="4" applyNumberFormat="1" applyFont="1" applyBorder="1" applyAlignment="1">
      <alignment horizontal="center" vertical="center"/>
    </xf>
    <xf numFmtId="185" fontId="4" fillId="0" borderId="23" xfId="4" applyNumberFormat="1" applyFont="1" applyBorder="1" applyAlignment="1">
      <alignment horizontal="center" vertical="center"/>
    </xf>
    <xf numFmtId="185" fontId="4" fillId="0" borderId="25" xfId="4" applyNumberFormat="1" applyFont="1" applyBorder="1" applyAlignment="1">
      <alignment horizontal="center" vertical="center"/>
    </xf>
    <xf numFmtId="185" fontId="4" fillId="0" borderId="18" xfId="4" applyNumberFormat="1" applyFont="1" applyFill="1" applyBorder="1" applyAlignment="1">
      <alignment horizontal="center" vertical="center"/>
    </xf>
    <xf numFmtId="185" fontId="4" fillId="0" borderId="19" xfId="4" applyNumberFormat="1" applyFont="1" applyFill="1" applyBorder="1" applyAlignment="1">
      <alignment horizontal="center" vertical="center"/>
    </xf>
    <xf numFmtId="185" fontId="4" fillId="0" borderId="20" xfId="4" applyNumberFormat="1" applyFont="1" applyFill="1" applyBorder="1" applyAlignment="1">
      <alignment horizontal="center" vertical="center"/>
    </xf>
    <xf numFmtId="185" fontId="4" fillId="0" borderId="24" xfId="4" applyNumberFormat="1" applyFont="1" applyFill="1" applyBorder="1" applyAlignment="1">
      <alignment horizontal="center" vertical="center"/>
    </xf>
    <xf numFmtId="185" fontId="4" fillId="0" borderId="23" xfId="4" applyNumberFormat="1" applyFont="1" applyFill="1" applyBorder="1" applyAlignment="1">
      <alignment horizontal="center" vertical="center"/>
    </xf>
    <xf numFmtId="185" fontId="4" fillId="0" borderId="25" xfId="4" applyNumberFormat="1" applyFont="1" applyFill="1" applyBorder="1" applyAlignment="1">
      <alignment horizontal="center" vertical="center"/>
    </xf>
    <xf numFmtId="186" fontId="4" fillId="0" borderId="18" xfId="4" applyNumberFormat="1" applyFont="1" applyFill="1" applyBorder="1" applyAlignment="1">
      <alignment horizontal="center" vertical="center"/>
    </xf>
    <xf numFmtId="186" fontId="4" fillId="0" borderId="19" xfId="4" applyNumberFormat="1" applyFont="1" applyFill="1" applyBorder="1" applyAlignment="1">
      <alignment horizontal="center" vertical="center"/>
    </xf>
    <xf numFmtId="186" fontId="4" fillId="0" borderId="20" xfId="4" applyNumberFormat="1" applyFont="1" applyFill="1" applyBorder="1" applyAlignment="1">
      <alignment horizontal="center" vertical="center"/>
    </xf>
    <xf numFmtId="186" fontId="4" fillId="0" borderId="24" xfId="4" applyNumberFormat="1" applyFont="1" applyFill="1" applyBorder="1" applyAlignment="1">
      <alignment horizontal="center" vertical="center"/>
    </xf>
    <xf numFmtId="186" fontId="4" fillId="0" borderId="23" xfId="4" applyNumberFormat="1" applyFont="1" applyFill="1" applyBorder="1" applyAlignment="1">
      <alignment horizontal="center" vertical="center"/>
    </xf>
    <xf numFmtId="186" fontId="4" fillId="0" borderId="25" xfId="4" applyNumberFormat="1" applyFont="1" applyFill="1" applyBorder="1" applyAlignment="1">
      <alignment horizontal="center" vertical="center"/>
    </xf>
    <xf numFmtId="0" fontId="15" fillId="0" borderId="1" xfId="4" applyFont="1" applyBorder="1" applyAlignment="1">
      <alignment horizontal="center" vertical="center" wrapText="1"/>
    </xf>
    <xf numFmtId="0" fontId="21" fillId="0" borderId="1" xfId="4" applyFont="1" applyBorder="1" applyAlignment="1">
      <alignment horizontal="center" vertical="center" wrapText="1"/>
    </xf>
    <xf numFmtId="0" fontId="24" fillId="0" borderId="1" xfId="4" applyFont="1" applyBorder="1" applyAlignment="1">
      <alignment horizontal="center" vertical="center" wrapText="1"/>
    </xf>
    <xf numFmtId="0" fontId="15" fillId="0" borderId="5" xfId="4" applyFont="1" applyBorder="1" applyAlignment="1">
      <alignment horizontal="center" vertical="center" shrinkToFit="1"/>
    </xf>
    <xf numFmtId="0" fontId="15" fillId="0" borderId="6" xfId="4" applyFont="1" applyBorder="1" applyAlignment="1">
      <alignment horizontal="center" vertical="center" shrinkToFit="1"/>
    </xf>
    <xf numFmtId="180" fontId="7" fillId="3" borderId="57" xfId="4" applyNumberFormat="1" applyFont="1" applyFill="1" applyBorder="1" applyAlignment="1">
      <alignment horizontal="center" vertical="center"/>
    </xf>
    <xf numFmtId="180" fontId="7" fillId="3" borderId="2" xfId="4" applyNumberFormat="1" applyFont="1" applyFill="1" applyBorder="1" applyAlignment="1">
      <alignment horizontal="center" vertical="center"/>
    </xf>
    <xf numFmtId="180" fontId="7" fillId="3" borderId="55" xfId="4" applyNumberFormat="1" applyFont="1" applyFill="1" applyBorder="1" applyAlignment="1">
      <alignment horizontal="center" vertical="center"/>
    </xf>
    <xf numFmtId="180" fontId="7" fillId="3" borderId="32" xfId="4" applyNumberFormat="1" applyFont="1" applyFill="1" applyBorder="1" applyAlignment="1">
      <alignment horizontal="center" vertical="center"/>
    </xf>
    <xf numFmtId="180" fontId="7" fillId="3" borderId="0" xfId="4" applyNumberFormat="1" applyFont="1" applyFill="1" applyBorder="1" applyAlignment="1">
      <alignment horizontal="center" vertical="center"/>
    </xf>
    <xf numFmtId="180" fontId="7" fillId="3" borderId="31" xfId="4" applyNumberFormat="1" applyFont="1" applyFill="1" applyBorder="1" applyAlignment="1">
      <alignment horizontal="center" vertical="center"/>
    </xf>
    <xf numFmtId="180" fontId="7" fillId="3" borderId="24" xfId="4" applyNumberFormat="1" applyFont="1" applyFill="1" applyBorder="1" applyAlignment="1">
      <alignment horizontal="center" vertical="center"/>
    </xf>
    <xf numFmtId="180" fontId="7" fillId="3" borderId="23" xfId="4" applyNumberFormat="1" applyFont="1" applyFill="1" applyBorder="1" applyAlignment="1">
      <alignment horizontal="center" vertical="center"/>
    </xf>
    <xf numFmtId="180" fontId="7" fillId="3" borderId="25" xfId="4" applyNumberFormat="1" applyFont="1" applyFill="1" applyBorder="1" applyAlignment="1">
      <alignment horizontal="center" vertical="center"/>
    </xf>
    <xf numFmtId="0" fontId="15" fillId="0" borderId="21" xfId="4" applyFont="1" applyBorder="1" applyAlignment="1">
      <alignment horizontal="center" vertical="center" shrinkToFit="1"/>
    </xf>
    <xf numFmtId="0" fontId="15" fillId="0" borderId="15" xfId="4" applyFont="1" applyBorder="1" applyAlignment="1">
      <alignment horizontal="center" vertical="center" shrinkToFit="1"/>
    </xf>
    <xf numFmtId="182" fontId="4" fillId="0" borderId="32" xfId="4" applyNumberFormat="1" applyFont="1" applyFill="1" applyBorder="1" applyAlignment="1">
      <alignment horizontal="center" vertical="center"/>
    </xf>
    <xf numFmtId="182" fontId="4" fillId="0" borderId="0" xfId="4" applyNumberFormat="1" applyFont="1" applyFill="1" applyBorder="1" applyAlignment="1">
      <alignment horizontal="center" vertical="center"/>
    </xf>
    <xf numFmtId="182" fontId="4" fillId="0" borderId="31" xfId="4" applyNumberFormat="1" applyFont="1" applyFill="1" applyBorder="1" applyAlignment="1">
      <alignment horizontal="center" vertical="center"/>
    </xf>
    <xf numFmtId="179" fontId="19" fillId="0" borderId="33" xfId="4" applyNumberFormat="1" applyFont="1" applyBorder="1" applyAlignment="1"/>
    <xf numFmtId="179" fontId="19" fillId="0" borderId="34" xfId="4" applyNumberFormat="1" applyFont="1" applyBorder="1" applyAlignment="1"/>
    <xf numFmtId="0" fontId="20" fillId="0" borderId="0" xfId="4" applyFont="1" applyAlignment="1">
      <alignment horizontal="center"/>
    </xf>
    <xf numFmtId="0" fontId="14" fillId="0" borderId="56" xfId="4" applyFont="1" applyBorder="1" applyAlignment="1">
      <alignment horizontal="center" vertical="center"/>
    </xf>
    <xf numFmtId="0" fontId="14" fillId="0" borderId="0" xfId="4" applyFont="1" applyBorder="1" applyAlignment="1">
      <alignment horizontal="center"/>
    </xf>
    <xf numFmtId="0" fontId="2" fillId="0" borderId="0" xfId="4" applyFont="1" applyBorder="1" applyAlignment="1">
      <alignment horizontal="center"/>
    </xf>
    <xf numFmtId="179" fontId="18" fillId="0" borderId="33" xfId="4" applyNumberFormat="1" applyFont="1" applyBorder="1" applyAlignment="1">
      <alignment horizontal="center"/>
    </xf>
    <xf numFmtId="179" fontId="18" fillId="0" borderId="34" xfId="4" applyNumberFormat="1" applyFont="1" applyBorder="1" applyAlignment="1">
      <alignment horizontal="center"/>
    </xf>
    <xf numFmtId="179" fontId="18" fillId="0" borderId="33" xfId="4" applyNumberFormat="1" applyFont="1" applyBorder="1" applyAlignment="1"/>
    <xf numFmtId="179" fontId="18" fillId="0" borderId="34" xfId="4" applyNumberFormat="1" applyFont="1" applyBorder="1" applyAlignment="1"/>
  </cellXfs>
  <cellStyles count="5">
    <cellStyle name="桁区切り 2" xfId="2"/>
    <cellStyle name="標準" xfId="0" builtinId="0"/>
    <cellStyle name="標準 2" xfId="1"/>
    <cellStyle name="標準 3" xfId="4"/>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108"/>
  <sheetViews>
    <sheetView showZeros="0" tabSelected="1" view="pageBreakPreview" topLeftCell="B5" zoomScale="55" zoomScaleNormal="100" zoomScaleSheetLayoutView="55" workbookViewId="0">
      <pane xSplit="2" topLeftCell="D1" activePane="topRight" state="frozen"/>
      <selection activeCell="Z469" sqref="Z469"/>
      <selection pane="topRight" activeCell="S21" sqref="S21"/>
    </sheetView>
  </sheetViews>
  <sheetFormatPr defaultColWidth="9" defaultRowHeight="13.2" x14ac:dyDescent="0.2"/>
  <cols>
    <col min="1" max="1" width="1.109375" style="1" customWidth="1"/>
    <col min="2" max="2" width="9" style="1"/>
    <col min="3" max="3" width="6.6640625" style="2" customWidth="1"/>
    <col min="4" max="4" width="16.21875" style="1" customWidth="1"/>
    <col min="5" max="5" width="7.6640625" style="3" customWidth="1"/>
    <col min="6" max="6" width="9.6640625" style="3" customWidth="1"/>
    <col min="7" max="7" width="7.6640625" style="3" customWidth="1"/>
    <col min="8" max="8" width="23.88671875" style="3" bestFit="1" customWidth="1"/>
    <col min="9" max="9" width="8.6640625" style="4" customWidth="1"/>
    <col min="10" max="10" width="8.6640625" style="5" customWidth="1"/>
    <col min="11" max="13" width="8.6640625" style="6" customWidth="1"/>
    <col min="14" max="17" width="8.6640625" style="7" customWidth="1"/>
    <col min="18" max="18" width="10.44140625" style="7" customWidth="1"/>
    <col min="19" max="32" width="8.6640625" style="7" customWidth="1"/>
    <col min="33" max="33" width="16.109375" style="1" customWidth="1"/>
    <col min="34" max="34" width="15.77734375" style="1" customWidth="1"/>
    <col min="35" max="35" width="11.88671875" style="1" customWidth="1"/>
    <col min="36" max="16384" width="9" style="1"/>
  </cols>
  <sheetData>
    <row r="1" spans="1:34" x14ac:dyDescent="0.2">
      <c r="AG1" s="6"/>
    </row>
    <row r="2" spans="1:34" ht="16.2" x14ac:dyDescent="0.2">
      <c r="A2" s="118" t="s">
        <v>15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1:34" ht="16.2" x14ac:dyDescent="0.2">
      <c r="A3" s="8"/>
      <c r="B3" s="8"/>
      <c r="C3" s="9"/>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x14ac:dyDescent="0.2">
      <c r="B4" s="119" t="s">
        <v>16</v>
      </c>
      <c r="C4" s="120"/>
      <c r="D4" s="121"/>
      <c r="E4" s="122"/>
      <c r="F4" s="123"/>
      <c r="G4" s="123"/>
      <c r="H4" s="123"/>
      <c r="I4" s="123"/>
      <c r="J4" s="123"/>
      <c r="K4" s="123"/>
      <c r="L4" s="123"/>
      <c r="M4" s="124"/>
    </row>
    <row r="5" spans="1:34" x14ac:dyDescent="0.2">
      <c r="B5" s="119" t="s">
        <v>17</v>
      </c>
      <c r="C5" s="120"/>
      <c r="D5" s="121"/>
      <c r="E5" s="119" t="s">
        <v>56</v>
      </c>
      <c r="F5" s="120"/>
      <c r="G5" s="120"/>
      <c r="H5" s="120"/>
      <c r="I5" s="120"/>
      <c r="J5" s="120"/>
      <c r="K5" s="120"/>
      <c r="L5" s="120"/>
      <c r="M5" s="121"/>
    </row>
    <row r="6" spans="1:34" x14ac:dyDescent="0.2">
      <c r="B6" s="3"/>
      <c r="C6" s="10"/>
      <c r="D6" s="3"/>
      <c r="E6" s="1"/>
      <c r="F6" s="1"/>
      <c r="G6" s="1"/>
    </row>
    <row r="7" spans="1:34" ht="16.2" x14ac:dyDescent="0.2">
      <c r="B7" s="11" t="s">
        <v>18</v>
      </c>
      <c r="D7" s="3"/>
      <c r="E7" s="1"/>
      <c r="F7" s="1"/>
      <c r="G7" s="1"/>
    </row>
    <row r="8" spans="1:34" ht="16.2" x14ac:dyDescent="0.2">
      <c r="B8" s="11" t="s">
        <v>19</v>
      </c>
      <c r="C8" s="12"/>
      <c r="D8" s="3"/>
      <c r="E8" s="1"/>
      <c r="F8" s="1"/>
      <c r="G8" s="1"/>
    </row>
    <row r="9" spans="1:34" ht="16.2" x14ac:dyDescent="0.2">
      <c r="B9" s="11" t="s">
        <v>20</v>
      </c>
      <c r="C9" s="12"/>
      <c r="D9" s="3"/>
      <c r="E9" s="1"/>
      <c r="F9" s="1"/>
      <c r="G9" s="1"/>
    </row>
    <row r="10" spans="1:34" ht="16.2" x14ac:dyDescent="0.2">
      <c r="B10" s="11" t="s">
        <v>21</v>
      </c>
      <c r="C10" s="12"/>
      <c r="D10" s="3"/>
      <c r="E10" s="1"/>
      <c r="F10" s="1"/>
      <c r="G10" s="1"/>
    </row>
    <row r="11" spans="1:34" ht="16.2" x14ac:dyDescent="0.2">
      <c r="B11" s="11" t="s">
        <v>22</v>
      </c>
      <c r="C11" s="12"/>
      <c r="D11" s="3"/>
      <c r="E11" s="1"/>
      <c r="F11" s="1"/>
      <c r="G11" s="1"/>
    </row>
    <row r="12" spans="1:34" ht="16.2" x14ac:dyDescent="0.2">
      <c r="B12" s="11" t="s">
        <v>23</v>
      </c>
      <c r="C12" s="12"/>
      <c r="D12" s="3"/>
      <c r="E12" s="1"/>
      <c r="F12" s="1"/>
      <c r="G12" s="1"/>
    </row>
    <row r="13" spans="1:34" ht="16.2" x14ac:dyDescent="0.2">
      <c r="B13" s="11" t="s">
        <v>24</v>
      </c>
      <c r="C13" s="12"/>
      <c r="D13" s="3"/>
      <c r="E13" s="1"/>
      <c r="F13" s="1"/>
      <c r="G13" s="1"/>
    </row>
    <row r="14" spans="1:34" ht="16.2" x14ac:dyDescent="0.2">
      <c r="B14" s="11" t="s">
        <v>25</v>
      </c>
      <c r="C14" s="12"/>
      <c r="D14" s="3"/>
      <c r="E14" s="1"/>
      <c r="F14" s="1"/>
      <c r="G14" s="1"/>
    </row>
    <row r="16" spans="1:34" s="13" customFormat="1" ht="15" customHeight="1" x14ac:dyDescent="0.2">
      <c r="B16" s="14" t="s">
        <v>26</v>
      </c>
      <c r="C16" s="15"/>
      <c r="D16" s="14"/>
      <c r="E16" s="16"/>
      <c r="F16" s="16"/>
      <c r="G16" s="16"/>
      <c r="H16" s="16"/>
      <c r="I16" s="17"/>
      <c r="J16" s="18"/>
      <c r="K16" s="19"/>
      <c r="L16" s="19"/>
      <c r="M16" s="19"/>
      <c r="N16" s="20"/>
      <c r="O16" s="20"/>
      <c r="P16" s="20"/>
      <c r="Q16" s="20"/>
      <c r="R16" s="20"/>
      <c r="S16" s="20"/>
      <c r="T16" s="20"/>
      <c r="U16" s="20"/>
      <c r="V16" s="20"/>
      <c r="W16" s="20"/>
      <c r="X16" s="20"/>
      <c r="Y16" s="20"/>
      <c r="Z16" s="20"/>
      <c r="AA16" s="20"/>
      <c r="AB16" s="20"/>
      <c r="AC16" s="20"/>
      <c r="AD16" s="20"/>
      <c r="AE16" s="20"/>
      <c r="AF16" s="20"/>
    </row>
    <row r="17" spans="2:36" ht="18" customHeight="1" x14ac:dyDescent="0.2">
      <c r="B17" s="105" t="s">
        <v>27</v>
      </c>
      <c r="C17" s="107" t="s">
        <v>28</v>
      </c>
      <c r="D17" s="109" t="s">
        <v>29</v>
      </c>
      <c r="E17" s="110"/>
      <c r="F17" s="110"/>
      <c r="G17" s="111"/>
      <c r="H17" s="115" t="s">
        <v>30</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7"/>
    </row>
    <row r="18" spans="2:36" s="23" customFormat="1" ht="18" customHeight="1" x14ac:dyDescent="0.2">
      <c r="B18" s="106"/>
      <c r="C18" s="108"/>
      <c r="D18" s="112"/>
      <c r="E18" s="113"/>
      <c r="F18" s="113"/>
      <c r="G18" s="114"/>
      <c r="H18" s="89" t="s">
        <v>31</v>
      </c>
      <c r="I18" s="21" t="s">
        <v>32</v>
      </c>
      <c r="J18" s="21" t="s">
        <v>33</v>
      </c>
      <c r="K18" s="21" t="s">
        <v>34</v>
      </c>
      <c r="L18" s="21" t="s">
        <v>35</v>
      </c>
      <c r="M18" s="21" t="s">
        <v>36</v>
      </c>
      <c r="N18" s="21" t="s">
        <v>37</v>
      </c>
      <c r="O18" s="21" t="s">
        <v>38</v>
      </c>
      <c r="P18" s="21" t="s">
        <v>39</v>
      </c>
      <c r="Q18" s="21" t="s">
        <v>40</v>
      </c>
      <c r="R18" s="21" t="s">
        <v>81</v>
      </c>
      <c r="S18" s="21" t="s">
        <v>82</v>
      </c>
      <c r="T18" s="21" t="s">
        <v>41</v>
      </c>
      <c r="U18" s="21" t="s">
        <v>83</v>
      </c>
      <c r="V18" s="21" t="s">
        <v>84</v>
      </c>
      <c r="W18" s="21" t="s">
        <v>85</v>
      </c>
      <c r="X18" s="21" t="s">
        <v>86</v>
      </c>
      <c r="Y18" s="21" t="s">
        <v>87</v>
      </c>
      <c r="Z18" s="21" t="s">
        <v>88</v>
      </c>
      <c r="AA18" s="21" t="s">
        <v>89</v>
      </c>
      <c r="AB18" s="21" t="s">
        <v>90</v>
      </c>
      <c r="AC18" s="21" t="s">
        <v>91</v>
      </c>
      <c r="AD18" s="21" t="s">
        <v>92</v>
      </c>
      <c r="AE18" s="21" t="s">
        <v>93</v>
      </c>
      <c r="AF18" s="21" t="s">
        <v>94</v>
      </c>
      <c r="AG18" s="22" t="s">
        <v>42</v>
      </c>
    </row>
    <row r="19" spans="2:36" s="23" customFormat="1" ht="13.5" customHeight="1" x14ac:dyDescent="0.2">
      <c r="B19" s="125" t="s">
        <v>57</v>
      </c>
      <c r="C19" s="128" t="s">
        <v>58</v>
      </c>
      <c r="D19" s="146" t="s">
        <v>52</v>
      </c>
      <c r="E19" s="134"/>
      <c r="F19" s="135"/>
      <c r="G19" s="136"/>
      <c r="H19" s="90" t="s">
        <v>101</v>
      </c>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77"/>
      <c r="AJ19" s="1"/>
    </row>
    <row r="20" spans="2:36" s="23" customFormat="1" ht="13.5" customHeight="1" x14ac:dyDescent="0.2">
      <c r="B20" s="126"/>
      <c r="C20" s="129"/>
      <c r="D20" s="147"/>
      <c r="E20" s="137"/>
      <c r="F20" s="138"/>
      <c r="G20" s="139"/>
      <c r="H20" s="91" t="s">
        <v>102</v>
      </c>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80"/>
      <c r="AJ20" s="1"/>
    </row>
    <row r="21" spans="2:36" s="23" customFormat="1" ht="13.5" customHeight="1" x14ac:dyDescent="0.2">
      <c r="B21" s="126"/>
      <c r="C21" s="129"/>
      <c r="D21" s="148" t="s">
        <v>53</v>
      </c>
      <c r="E21" s="149">
        <v>60</v>
      </c>
      <c r="F21" s="150"/>
      <c r="G21" s="151"/>
      <c r="H21" s="92" t="s">
        <v>103</v>
      </c>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80"/>
      <c r="AJ21" s="1"/>
    </row>
    <row r="22" spans="2:36" ht="13.5" customHeight="1" x14ac:dyDescent="0.2">
      <c r="B22" s="126"/>
      <c r="C22" s="129"/>
      <c r="D22" s="147"/>
      <c r="E22" s="152"/>
      <c r="F22" s="153"/>
      <c r="G22" s="154"/>
      <c r="H22" s="93" t="s">
        <v>104</v>
      </c>
      <c r="I22" s="81">
        <v>17</v>
      </c>
      <c r="J22" s="81">
        <v>47</v>
      </c>
      <c r="K22" s="82">
        <v>16</v>
      </c>
      <c r="L22" s="82">
        <v>18</v>
      </c>
      <c r="M22" s="83">
        <v>14</v>
      </c>
      <c r="N22" s="82">
        <v>49</v>
      </c>
      <c r="O22" s="82">
        <v>37</v>
      </c>
      <c r="P22" s="82">
        <v>14</v>
      </c>
      <c r="Q22" s="82">
        <v>14</v>
      </c>
      <c r="R22" s="82">
        <v>17</v>
      </c>
      <c r="S22" s="82">
        <v>13</v>
      </c>
      <c r="T22" s="82">
        <v>14</v>
      </c>
      <c r="U22" s="26">
        <f>I22</f>
        <v>17</v>
      </c>
      <c r="V22" s="26">
        <f t="shared" ref="V22:AF22" si="0">J22</f>
        <v>47</v>
      </c>
      <c r="W22" s="26">
        <f t="shared" si="0"/>
        <v>16</v>
      </c>
      <c r="X22" s="26">
        <f t="shared" si="0"/>
        <v>18</v>
      </c>
      <c r="Y22" s="26">
        <f t="shared" si="0"/>
        <v>14</v>
      </c>
      <c r="Z22" s="26">
        <f t="shared" si="0"/>
        <v>49</v>
      </c>
      <c r="AA22" s="26">
        <f t="shared" si="0"/>
        <v>37</v>
      </c>
      <c r="AB22" s="26">
        <f t="shared" si="0"/>
        <v>14</v>
      </c>
      <c r="AC22" s="26">
        <f t="shared" si="0"/>
        <v>14</v>
      </c>
      <c r="AD22" s="26">
        <f t="shared" si="0"/>
        <v>17</v>
      </c>
      <c r="AE22" s="26">
        <f t="shared" si="0"/>
        <v>13</v>
      </c>
      <c r="AF22" s="26">
        <f t="shared" si="0"/>
        <v>14</v>
      </c>
      <c r="AG22" s="27">
        <f>SUM(I22:AF22)</f>
        <v>540</v>
      </c>
      <c r="AH22" s="23" t="s">
        <v>105</v>
      </c>
      <c r="AI22" s="28">
        <f>AG22-SUM(I22:N22)</f>
        <v>379</v>
      </c>
    </row>
    <row r="23" spans="2:36" ht="13.5" customHeight="1" x14ac:dyDescent="0.2">
      <c r="B23" s="126"/>
      <c r="C23" s="130"/>
      <c r="D23" s="29" t="s">
        <v>60</v>
      </c>
      <c r="E23" s="131">
        <f>ROUNDDOWN(E19*24,2)</f>
        <v>0</v>
      </c>
      <c r="F23" s="132"/>
      <c r="G23" s="133"/>
      <c r="H23" s="94" t="s">
        <v>47</v>
      </c>
      <c r="I23" s="30">
        <f>ROUNDDOWN(IF(I22&lt;120,I19*I22,IF(I22&gt;300,I19*120+I20*180+I21*(I22-300),I19*120+I20*(I22-120))),2)</f>
        <v>0</v>
      </c>
      <c r="J23" s="30">
        <f t="shared" ref="J23:AF23" si="1">ROUNDDOWN(IF(J22&lt;120,J19*J22,IF(J22&gt;300,J19*120+J20*180+J21*(J22-300),J19*120+J20*(J22-120))),2)</f>
        <v>0</v>
      </c>
      <c r="K23" s="30">
        <f t="shared" si="1"/>
        <v>0</v>
      </c>
      <c r="L23" s="30">
        <f t="shared" si="1"/>
        <v>0</v>
      </c>
      <c r="M23" s="30">
        <f t="shared" si="1"/>
        <v>0</v>
      </c>
      <c r="N23" s="30">
        <f t="shared" si="1"/>
        <v>0</v>
      </c>
      <c r="O23" s="30">
        <f t="shared" si="1"/>
        <v>0</v>
      </c>
      <c r="P23" s="30">
        <f t="shared" si="1"/>
        <v>0</v>
      </c>
      <c r="Q23" s="30">
        <f t="shared" si="1"/>
        <v>0</v>
      </c>
      <c r="R23" s="30">
        <f t="shared" si="1"/>
        <v>0</v>
      </c>
      <c r="S23" s="30">
        <f t="shared" si="1"/>
        <v>0</v>
      </c>
      <c r="T23" s="30">
        <f t="shared" si="1"/>
        <v>0</v>
      </c>
      <c r="U23" s="30">
        <f t="shared" si="1"/>
        <v>0</v>
      </c>
      <c r="V23" s="30">
        <f t="shared" si="1"/>
        <v>0</v>
      </c>
      <c r="W23" s="30">
        <f t="shared" si="1"/>
        <v>0</v>
      </c>
      <c r="X23" s="30">
        <f t="shared" si="1"/>
        <v>0</v>
      </c>
      <c r="Y23" s="30">
        <f t="shared" si="1"/>
        <v>0</v>
      </c>
      <c r="Z23" s="30">
        <f>ROUNDDOWN(IF(Z22&lt;120,Z19*Z22,IF(Z22&gt;300,Z19*120+Z20*180+Z21*(Z22-300),Z19*120+Z20*(Z22-120))),2)</f>
        <v>0</v>
      </c>
      <c r="AA23" s="30">
        <f t="shared" si="1"/>
        <v>0</v>
      </c>
      <c r="AB23" s="30">
        <f t="shared" si="1"/>
        <v>0</v>
      </c>
      <c r="AC23" s="30">
        <f t="shared" si="1"/>
        <v>0</v>
      </c>
      <c r="AD23" s="30">
        <f t="shared" si="1"/>
        <v>0</v>
      </c>
      <c r="AE23" s="30">
        <f t="shared" si="1"/>
        <v>0</v>
      </c>
      <c r="AF23" s="30">
        <f t="shared" si="1"/>
        <v>0</v>
      </c>
      <c r="AG23" s="31">
        <f>SUM(I23:AF23)</f>
        <v>0</v>
      </c>
      <c r="AH23" s="32">
        <f>ROUNDDOWN(E23+AG23,0)</f>
        <v>0</v>
      </c>
    </row>
    <row r="24" spans="2:36" s="23" customFormat="1" ht="13.5" customHeight="1" x14ac:dyDescent="0.2">
      <c r="B24" s="126"/>
      <c r="C24" s="128" t="s">
        <v>43</v>
      </c>
      <c r="D24" s="146" t="s">
        <v>44</v>
      </c>
      <c r="E24" s="134"/>
      <c r="F24" s="135"/>
      <c r="G24" s="136"/>
      <c r="H24" s="95" t="s">
        <v>76</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77"/>
      <c r="AJ24" s="1"/>
    </row>
    <row r="25" spans="2:36" s="23" customFormat="1" ht="13.5" customHeight="1" x14ac:dyDescent="0.2">
      <c r="B25" s="126"/>
      <c r="C25" s="129"/>
      <c r="D25" s="147"/>
      <c r="E25" s="137"/>
      <c r="F25" s="138"/>
      <c r="G25" s="139"/>
      <c r="H25" s="92" t="s">
        <v>100</v>
      </c>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8"/>
      <c r="AJ25" s="1"/>
    </row>
    <row r="26" spans="2:36" x14ac:dyDescent="0.2">
      <c r="B26" s="126"/>
      <c r="C26" s="129"/>
      <c r="D26" s="148" t="s">
        <v>45</v>
      </c>
      <c r="E26" s="140">
        <v>32</v>
      </c>
      <c r="F26" s="141"/>
      <c r="G26" s="142"/>
      <c r="H26" s="93" t="s">
        <v>78</v>
      </c>
      <c r="I26" s="81">
        <v>7660</v>
      </c>
      <c r="J26" s="81">
        <v>7060</v>
      </c>
      <c r="K26" s="82">
        <v>6841</v>
      </c>
      <c r="L26" s="82">
        <v>3430</v>
      </c>
      <c r="M26" s="84"/>
      <c r="N26" s="84"/>
      <c r="O26" s="82">
        <v>2433</v>
      </c>
      <c r="P26" s="82">
        <v>5616</v>
      </c>
      <c r="Q26" s="82">
        <v>5678</v>
      </c>
      <c r="R26" s="82">
        <v>6726</v>
      </c>
      <c r="S26" s="82">
        <v>5200</v>
      </c>
      <c r="T26" s="82">
        <v>5961</v>
      </c>
      <c r="U26" s="26">
        <f>I26</f>
        <v>7660</v>
      </c>
      <c r="V26" s="26">
        <f t="shared" ref="V26:AF27" si="2">J26</f>
        <v>7060</v>
      </c>
      <c r="W26" s="26">
        <f t="shared" si="2"/>
        <v>6841</v>
      </c>
      <c r="X26" s="26">
        <f t="shared" si="2"/>
        <v>3430</v>
      </c>
      <c r="Y26" s="79">
        <f t="shared" si="2"/>
        <v>0</v>
      </c>
      <c r="Z26" s="79">
        <f t="shared" si="2"/>
        <v>0</v>
      </c>
      <c r="AA26" s="26">
        <f t="shared" si="2"/>
        <v>2433</v>
      </c>
      <c r="AB26" s="26">
        <f t="shared" si="2"/>
        <v>5616</v>
      </c>
      <c r="AC26" s="26">
        <f t="shared" si="2"/>
        <v>5678</v>
      </c>
      <c r="AD26" s="26">
        <f t="shared" si="2"/>
        <v>6726</v>
      </c>
      <c r="AE26" s="26">
        <f t="shared" si="2"/>
        <v>5200</v>
      </c>
      <c r="AF26" s="26">
        <f t="shared" si="2"/>
        <v>5961</v>
      </c>
      <c r="AG26" s="27">
        <f>SUM(I26:AF26)</f>
        <v>113210</v>
      </c>
      <c r="AH26" s="23"/>
      <c r="AI26" s="28">
        <f>AG26-SUM(I26:N26)</f>
        <v>88219</v>
      </c>
    </row>
    <row r="27" spans="2:36" x14ac:dyDescent="0.2">
      <c r="B27" s="126"/>
      <c r="C27" s="129"/>
      <c r="D27" s="147"/>
      <c r="E27" s="143"/>
      <c r="F27" s="144"/>
      <c r="G27" s="145"/>
      <c r="H27" s="96" t="s">
        <v>79</v>
      </c>
      <c r="I27" s="85"/>
      <c r="J27" s="85"/>
      <c r="K27" s="84"/>
      <c r="L27" s="86">
        <v>2963</v>
      </c>
      <c r="M27" s="87">
        <v>6138</v>
      </c>
      <c r="N27" s="86">
        <v>6538</v>
      </c>
      <c r="O27" s="86">
        <v>4369</v>
      </c>
      <c r="P27" s="85"/>
      <c r="Q27" s="85"/>
      <c r="R27" s="85"/>
      <c r="S27" s="85"/>
      <c r="T27" s="85"/>
      <c r="U27" s="79">
        <f>I27</f>
        <v>0</v>
      </c>
      <c r="V27" s="79">
        <f t="shared" si="2"/>
        <v>0</v>
      </c>
      <c r="W27" s="79">
        <f t="shared" si="2"/>
        <v>0</v>
      </c>
      <c r="X27" s="26">
        <f t="shared" si="2"/>
        <v>2963</v>
      </c>
      <c r="Y27" s="26">
        <f t="shared" si="2"/>
        <v>6138</v>
      </c>
      <c r="Z27" s="26">
        <f t="shared" si="2"/>
        <v>6538</v>
      </c>
      <c r="AA27" s="26">
        <f t="shared" si="2"/>
        <v>4369</v>
      </c>
      <c r="AB27" s="79">
        <f t="shared" si="2"/>
        <v>0</v>
      </c>
      <c r="AC27" s="79">
        <f t="shared" si="2"/>
        <v>0</v>
      </c>
      <c r="AD27" s="79">
        <f t="shared" si="2"/>
        <v>0</v>
      </c>
      <c r="AE27" s="79">
        <f t="shared" si="2"/>
        <v>0</v>
      </c>
      <c r="AF27" s="79">
        <f t="shared" si="2"/>
        <v>0</v>
      </c>
      <c r="AG27" s="27">
        <f>SUM(I27:AF27)</f>
        <v>40016</v>
      </c>
      <c r="AH27" s="23" t="s">
        <v>59</v>
      </c>
      <c r="AI27" s="28"/>
    </row>
    <row r="28" spans="2:36" ht="13.5" customHeight="1" thickBot="1" x14ac:dyDescent="0.25">
      <c r="B28" s="127"/>
      <c r="C28" s="130"/>
      <c r="D28" s="29" t="s">
        <v>46</v>
      </c>
      <c r="E28" s="131">
        <f>ROUNDDOWN(E24*E26*24,2)</f>
        <v>0</v>
      </c>
      <c r="F28" s="132"/>
      <c r="G28" s="133"/>
      <c r="H28" s="94" t="s">
        <v>80</v>
      </c>
      <c r="I28" s="88">
        <f>ROUNDDOWN((I24*I26)+(I25*I27),2)</f>
        <v>0</v>
      </c>
      <c r="J28" s="88">
        <f t="shared" ref="J28:AF28" si="3">ROUNDDOWN((J24*J26)+(J25*J27),2)</f>
        <v>0</v>
      </c>
      <c r="K28" s="88">
        <f t="shared" si="3"/>
        <v>0</v>
      </c>
      <c r="L28" s="88">
        <f t="shared" si="3"/>
        <v>0</v>
      </c>
      <c r="M28" s="88">
        <f t="shared" si="3"/>
        <v>0</v>
      </c>
      <c r="N28" s="88">
        <f t="shared" si="3"/>
        <v>0</v>
      </c>
      <c r="O28" s="88">
        <f t="shared" si="3"/>
        <v>0</v>
      </c>
      <c r="P28" s="88">
        <f t="shared" si="3"/>
        <v>0</v>
      </c>
      <c r="Q28" s="88">
        <f t="shared" si="3"/>
        <v>0</v>
      </c>
      <c r="R28" s="88">
        <f t="shared" si="3"/>
        <v>0</v>
      </c>
      <c r="S28" s="88">
        <f t="shared" si="3"/>
        <v>0</v>
      </c>
      <c r="T28" s="88">
        <f t="shared" si="3"/>
        <v>0</v>
      </c>
      <c r="U28" s="30">
        <f t="shared" si="3"/>
        <v>0</v>
      </c>
      <c r="V28" s="30">
        <f t="shared" si="3"/>
        <v>0</v>
      </c>
      <c r="W28" s="30">
        <f t="shared" si="3"/>
        <v>0</v>
      </c>
      <c r="X28" s="30">
        <f t="shared" si="3"/>
        <v>0</v>
      </c>
      <c r="Y28" s="30">
        <f t="shared" si="3"/>
        <v>0</v>
      </c>
      <c r="Z28" s="30">
        <f>ROUNDDOWN((Z24*Z26)+(Z25*Z27),2)</f>
        <v>0</v>
      </c>
      <c r="AA28" s="30">
        <f t="shared" si="3"/>
        <v>0</v>
      </c>
      <c r="AB28" s="30">
        <f t="shared" si="3"/>
        <v>0</v>
      </c>
      <c r="AC28" s="30">
        <f t="shared" si="3"/>
        <v>0</v>
      </c>
      <c r="AD28" s="30">
        <f t="shared" si="3"/>
        <v>0</v>
      </c>
      <c r="AE28" s="30">
        <f t="shared" si="3"/>
        <v>0</v>
      </c>
      <c r="AF28" s="30">
        <f t="shared" si="3"/>
        <v>0</v>
      </c>
      <c r="AG28" s="31">
        <f>SUM(I28:AF28)</f>
        <v>0</v>
      </c>
      <c r="AH28" s="32">
        <f>ROUNDDOWN(E28+AG28,0)</f>
        <v>0</v>
      </c>
    </row>
    <row r="29" spans="2:36" ht="13.8" thickBot="1" x14ac:dyDescent="0.25">
      <c r="B29" s="33"/>
      <c r="C29" s="34"/>
      <c r="D29" s="35"/>
      <c r="E29" s="36"/>
      <c r="F29" s="36"/>
      <c r="G29" s="36"/>
      <c r="H29" s="37"/>
      <c r="K29" s="38"/>
      <c r="L29" s="38"/>
      <c r="M29" s="39"/>
      <c r="AG29" s="6" t="s">
        <v>48</v>
      </c>
      <c r="AH29" s="40">
        <f>AH23+AH28</f>
        <v>0</v>
      </c>
    </row>
    <row r="30" spans="2:36" x14ac:dyDescent="0.2">
      <c r="B30" s="14" t="s">
        <v>49</v>
      </c>
      <c r="C30" s="15"/>
      <c r="D30" s="14"/>
      <c r="E30" s="16"/>
      <c r="F30" s="16"/>
      <c r="G30" s="16"/>
      <c r="H30" s="16"/>
      <c r="I30" s="17"/>
      <c r="J30" s="18"/>
      <c r="K30" s="19"/>
      <c r="L30" s="19"/>
      <c r="M30" s="19"/>
      <c r="N30" s="20"/>
      <c r="O30" s="20"/>
      <c r="P30" s="20"/>
      <c r="Q30" s="20"/>
      <c r="R30" s="20"/>
      <c r="S30" s="20"/>
      <c r="T30" s="20"/>
      <c r="U30" s="20"/>
      <c r="V30" s="20"/>
      <c r="W30" s="20"/>
      <c r="X30" s="20"/>
      <c r="Y30" s="20"/>
      <c r="Z30" s="20"/>
      <c r="AA30" s="20"/>
      <c r="AB30" s="20"/>
      <c r="AC30" s="20"/>
      <c r="AD30" s="20"/>
      <c r="AE30" s="20"/>
      <c r="AF30" s="20"/>
      <c r="AG30" s="13"/>
      <c r="AH30" s="41"/>
    </row>
    <row r="31" spans="2:36" ht="14.4" x14ac:dyDescent="0.2">
      <c r="B31" s="105" t="s">
        <v>27</v>
      </c>
      <c r="C31" s="107" t="s">
        <v>28</v>
      </c>
      <c r="D31" s="109" t="s">
        <v>29</v>
      </c>
      <c r="E31" s="110"/>
      <c r="F31" s="110"/>
      <c r="G31" s="111"/>
      <c r="H31" s="115" t="s">
        <v>30</v>
      </c>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7"/>
      <c r="AH31" s="41"/>
    </row>
    <row r="32" spans="2:36" x14ac:dyDescent="0.2">
      <c r="B32" s="106"/>
      <c r="C32" s="108"/>
      <c r="D32" s="112"/>
      <c r="E32" s="113"/>
      <c r="F32" s="113"/>
      <c r="G32" s="114"/>
      <c r="H32" s="89" t="s">
        <v>31</v>
      </c>
      <c r="I32" s="21" t="s">
        <v>32</v>
      </c>
      <c r="J32" s="21" t="s">
        <v>33</v>
      </c>
      <c r="K32" s="21" t="s">
        <v>34</v>
      </c>
      <c r="L32" s="21" t="s">
        <v>35</v>
      </c>
      <c r="M32" s="21" t="s">
        <v>36</v>
      </c>
      <c r="N32" s="21" t="s">
        <v>37</v>
      </c>
      <c r="O32" s="21" t="s">
        <v>38</v>
      </c>
      <c r="P32" s="21" t="s">
        <v>39</v>
      </c>
      <c r="Q32" s="21" t="s">
        <v>40</v>
      </c>
      <c r="R32" s="21" t="s">
        <v>81</v>
      </c>
      <c r="S32" s="21" t="s">
        <v>82</v>
      </c>
      <c r="T32" s="21" t="s">
        <v>41</v>
      </c>
      <c r="U32" s="21" t="s">
        <v>83</v>
      </c>
      <c r="V32" s="21" t="s">
        <v>84</v>
      </c>
      <c r="W32" s="21" t="s">
        <v>85</v>
      </c>
      <c r="X32" s="21" t="s">
        <v>86</v>
      </c>
      <c r="Y32" s="21" t="s">
        <v>87</v>
      </c>
      <c r="Z32" s="21" t="s">
        <v>88</v>
      </c>
      <c r="AA32" s="21" t="s">
        <v>89</v>
      </c>
      <c r="AB32" s="21" t="s">
        <v>90</v>
      </c>
      <c r="AC32" s="21" t="s">
        <v>91</v>
      </c>
      <c r="AD32" s="21" t="s">
        <v>92</v>
      </c>
      <c r="AE32" s="21" t="s">
        <v>93</v>
      </c>
      <c r="AF32" s="21" t="s">
        <v>94</v>
      </c>
      <c r="AG32" s="22" t="s">
        <v>42</v>
      </c>
      <c r="AH32" s="41"/>
    </row>
    <row r="33" spans="2:35" x14ac:dyDescent="0.2">
      <c r="B33" s="125" t="s">
        <v>61</v>
      </c>
      <c r="C33" s="128" t="s">
        <v>62</v>
      </c>
      <c r="D33" s="146" t="s">
        <v>44</v>
      </c>
      <c r="E33" s="134"/>
      <c r="F33" s="135"/>
      <c r="G33" s="136"/>
      <c r="H33" s="95" t="s">
        <v>76</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77"/>
      <c r="AH33" s="23"/>
      <c r="AI33" s="23"/>
    </row>
    <row r="34" spans="2:35" x14ac:dyDescent="0.2">
      <c r="B34" s="126"/>
      <c r="C34" s="129"/>
      <c r="D34" s="147"/>
      <c r="E34" s="137"/>
      <c r="F34" s="138"/>
      <c r="G34" s="139"/>
      <c r="H34" s="92" t="s">
        <v>100</v>
      </c>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7"/>
      <c r="AH34" s="23"/>
      <c r="AI34" s="23"/>
    </row>
    <row r="35" spans="2:35" x14ac:dyDescent="0.2">
      <c r="B35" s="126"/>
      <c r="C35" s="129"/>
      <c r="D35" s="148" t="s">
        <v>45</v>
      </c>
      <c r="E35" s="140">
        <v>30</v>
      </c>
      <c r="F35" s="141"/>
      <c r="G35" s="142"/>
      <c r="H35" s="93" t="s">
        <v>77</v>
      </c>
      <c r="I35" s="81">
        <v>13441</v>
      </c>
      <c r="J35" s="81">
        <v>13070</v>
      </c>
      <c r="K35" s="82">
        <v>13555</v>
      </c>
      <c r="L35" s="82">
        <v>7026</v>
      </c>
      <c r="M35" s="84"/>
      <c r="N35" s="84"/>
      <c r="O35" s="82">
        <v>6655</v>
      </c>
      <c r="P35" s="82">
        <v>14561</v>
      </c>
      <c r="Q35" s="82">
        <v>14285</v>
      </c>
      <c r="R35" s="82">
        <v>15143</v>
      </c>
      <c r="S35" s="82">
        <v>15031</v>
      </c>
      <c r="T35" s="82">
        <v>13281</v>
      </c>
      <c r="U35" s="81">
        <f>I35</f>
        <v>13441</v>
      </c>
      <c r="V35" s="26">
        <f t="shared" ref="V35:V36" si="4">J35</f>
        <v>13070</v>
      </c>
      <c r="W35" s="26">
        <f t="shared" ref="W35:W36" si="5">K35</f>
        <v>13555</v>
      </c>
      <c r="X35" s="26">
        <f t="shared" ref="X35:X36" si="6">L35</f>
        <v>7026</v>
      </c>
      <c r="Y35" s="79">
        <f t="shared" ref="Y35:Y36" si="7">M35</f>
        <v>0</v>
      </c>
      <c r="Z35" s="79">
        <f t="shared" ref="Z35:Z36" si="8">N35</f>
        <v>0</v>
      </c>
      <c r="AA35" s="26">
        <f t="shared" ref="AA35:AA36" si="9">O35</f>
        <v>6655</v>
      </c>
      <c r="AB35" s="26">
        <f t="shared" ref="AB35:AB36" si="10">P35</f>
        <v>14561</v>
      </c>
      <c r="AC35" s="26">
        <f t="shared" ref="AC35:AC36" si="11">Q35</f>
        <v>14285</v>
      </c>
      <c r="AD35" s="26">
        <f t="shared" ref="AD35:AD36" si="12">R35</f>
        <v>15143</v>
      </c>
      <c r="AE35" s="26">
        <f t="shared" ref="AE35:AE36" si="13">S35</f>
        <v>15031</v>
      </c>
      <c r="AF35" s="26">
        <f t="shared" ref="AF35:AF36" si="14">T35</f>
        <v>13281</v>
      </c>
      <c r="AG35" s="27">
        <f>SUM(I35:AF35)</f>
        <v>252096</v>
      </c>
      <c r="AH35" s="23" t="s">
        <v>59</v>
      </c>
      <c r="AI35" s="28">
        <f>AG35-SUM(I35:N35)</f>
        <v>205004</v>
      </c>
    </row>
    <row r="36" spans="2:35" x14ac:dyDescent="0.2">
      <c r="B36" s="126"/>
      <c r="C36" s="129"/>
      <c r="D36" s="147"/>
      <c r="E36" s="143"/>
      <c r="F36" s="144"/>
      <c r="G36" s="145"/>
      <c r="H36" s="96" t="s">
        <v>79</v>
      </c>
      <c r="I36" s="85"/>
      <c r="J36" s="85"/>
      <c r="K36" s="84"/>
      <c r="L36" s="86">
        <v>6173</v>
      </c>
      <c r="M36" s="87">
        <v>13789</v>
      </c>
      <c r="N36" s="86">
        <v>14193</v>
      </c>
      <c r="O36" s="86">
        <v>7531</v>
      </c>
      <c r="P36" s="85"/>
      <c r="Q36" s="85"/>
      <c r="R36" s="85"/>
      <c r="S36" s="85"/>
      <c r="T36" s="85"/>
      <c r="U36" s="85">
        <f>I36</f>
        <v>0</v>
      </c>
      <c r="V36" s="79">
        <f t="shared" si="4"/>
        <v>0</v>
      </c>
      <c r="W36" s="79">
        <f t="shared" si="5"/>
        <v>0</v>
      </c>
      <c r="X36" s="26">
        <f t="shared" si="6"/>
        <v>6173</v>
      </c>
      <c r="Y36" s="26">
        <f t="shared" si="7"/>
        <v>13789</v>
      </c>
      <c r="Z36" s="26">
        <f t="shared" si="8"/>
        <v>14193</v>
      </c>
      <c r="AA36" s="26">
        <f t="shared" si="9"/>
        <v>7531</v>
      </c>
      <c r="AB36" s="79">
        <f t="shared" si="10"/>
        <v>0</v>
      </c>
      <c r="AC36" s="79">
        <f t="shared" si="11"/>
        <v>0</v>
      </c>
      <c r="AD36" s="79">
        <f t="shared" si="12"/>
        <v>0</v>
      </c>
      <c r="AE36" s="79">
        <f t="shared" si="13"/>
        <v>0</v>
      </c>
      <c r="AF36" s="79">
        <f t="shared" si="14"/>
        <v>0</v>
      </c>
      <c r="AG36" s="27">
        <f>SUM(I36:AF36)</f>
        <v>83372</v>
      </c>
      <c r="AH36" s="23"/>
      <c r="AI36" s="28"/>
    </row>
    <row r="37" spans="2:35" ht="13.8" thickBot="1" x14ac:dyDescent="0.25">
      <c r="B37" s="127"/>
      <c r="C37" s="130"/>
      <c r="D37" s="29" t="s">
        <v>46</v>
      </c>
      <c r="E37" s="131">
        <f>ROUNDDOWN(E33*E35*24,2)</f>
        <v>0</v>
      </c>
      <c r="F37" s="132"/>
      <c r="G37" s="133"/>
      <c r="H37" s="94" t="s">
        <v>80</v>
      </c>
      <c r="I37" s="88">
        <f>ROUNDDOWN((I33*I35)+(I34*I36),2)</f>
        <v>0</v>
      </c>
      <c r="J37" s="88">
        <f t="shared" ref="J37:AF37" si="15">ROUNDDOWN((J33*J35)+(J34*J36),2)</f>
        <v>0</v>
      </c>
      <c r="K37" s="88">
        <f t="shared" si="15"/>
        <v>0</v>
      </c>
      <c r="L37" s="88">
        <f t="shared" si="15"/>
        <v>0</v>
      </c>
      <c r="M37" s="88">
        <f t="shared" si="15"/>
        <v>0</v>
      </c>
      <c r="N37" s="88">
        <f t="shared" si="15"/>
        <v>0</v>
      </c>
      <c r="O37" s="88">
        <f t="shared" si="15"/>
        <v>0</v>
      </c>
      <c r="P37" s="88">
        <f t="shared" si="15"/>
        <v>0</v>
      </c>
      <c r="Q37" s="88">
        <f t="shared" si="15"/>
        <v>0</v>
      </c>
      <c r="R37" s="88">
        <f t="shared" si="15"/>
        <v>0</v>
      </c>
      <c r="S37" s="88">
        <f t="shared" si="15"/>
        <v>0</v>
      </c>
      <c r="T37" s="88">
        <f t="shared" si="15"/>
        <v>0</v>
      </c>
      <c r="U37" s="88">
        <f t="shared" si="15"/>
        <v>0</v>
      </c>
      <c r="V37" s="30">
        <f t="shared" si="15"/>
        <v>0</v>
      </c>
      <c r="W37" s="30">
        <f t="shared" si="15"/>
        <v>0</v>
      </c>
      <c r="X37" s="30">
        <f t="shared" si="15"/>
        <v>0</v>
      </c>
      <c r="Y37" s="30">
        <f t="shared" si="15"/>
        <v>0</v>
      </c>
      <c r="Z37" s="30">
        <f t="shared" si="15"/>
        <v>0</v>
      </c>
      <c r="AA37" s="30">
        <f t="shared" si="15"/>
        <v>0</v>
      </c>
      <c r="AB37" s="30">
        <f t="shared" si="15"/>
        <v>0</v>
      </c>
      <c r="AC37" s="30">
        <f t="shared" si="15"/>
        <v>0</v>
      </c>
      <c r="AD37" s="30">
        <f t="shared" si="15"/>
        <v>0</v>
      </c>
      <c r="AE37" s="30">
        <f t="shared" si="15"/>
        <v>0</v>
      </c>
      <c r="AF37" s="30">
        <f t="shared" si="15"/>
        <v>0</v>
      </c>
      <c r="AG37" s="31">
        <f>SUM(I37:AF37)</f>
        <v>0</v>
      </c>
      <c r="AH37" s="32">
        <f>ROUNDDOWN(E37+AG37,0)</f>
        <v>0</v>
      </c>
    </row>
    <row r="38" spans="2:35" ht="13.8" thickBot="1" x14ac:dyDescent="0.25">
      <c r="B38" s="33"/>
      <c r="C38" s="34"/>
      <c r="D38" s="35"/>
      <c r="E38" s="36"/>
      <c r="F38" s="36"/>
      <c r="G38" s="36"/>
      <c r="H38" s="37"/>
      <c r="K38" s="38"/>
      <c r="L38" s="38"/>
      <c r="M38" s="39"/>
      <c r="AG38" s="6" t="s">
        <v>48</v>
      </c>
      <c r="AH38" s="40">
        <f>AH37</f>
        <v>0</v>
      </c>
      <c r="AI38" s="42"/>
    </row>
    <row r="39" spans="2:35" x14ac:dyDescent="0.2">
      <c r="B39" s="14" t="s">
        <v>50</v>
      </c>
      <c r="C39" s="15"/>
      <c r="D39" s="14"/>
      <c r="E39" s="16"/>
      <c r="F39" s="16"/>
      <c r="G39" s="16"/>
      <c r="H39" s="16"/>
      <c r="I39" s="17"/>
      <c r="J39" s="18"/>
      <c r="K39" s="19"/>
      <c r="L39" s="19"/>
      <c r="M39" s="19"/>
      <c r="N39" s="20"/>
      <c r="O39" s="20"/>
      <c r="P39" s="20"/>
      <c r="Q39" s="20"/>
      <c r="R39" s="20"/>
      <c r="S39" s="20"/>
      <c r="T39" s="20"/>
      <c r="U39" s="20"/>
      <c r="V39" s="20"/>
      <c r="W39" s="20"/>
      <c r="X39" s="20"/>
      <c r="Y39" s="20"/>
      <c r="Z39" s="20"/>
      <c r="AA39" s="20"/>
      <c r="AB39" s="20"/>
      <c r="AC39" s="20"/>
      <c r="AD39" s="20"/>
      <c r="AE39" s="20"/>
      <c r="AF39" s="20"/>
      <c r="AG39" s="13"/>
      <c r="AH39" s="13"/>
      <c r="AI39" s="13"/>
    </row>
    <row r="40" spans="2:35" ht="14.4" x14ac:dyDescent="0.2">
      <c r="B40" s="105" t="s">
        <v>27</v>
      </c>
      <c r="C40" s="107" t="s">
        <v>28</v>
      </c>
      <c r="D40" s="109" t="s">
        <v>29</v>
      </c>
      <c r="E40" s="110"/>
      <c r="F40" s="110"/>
      <c r="G40" s="111"/>
      <c r="H40" s="115" t="s">
        <v>30</v>
      </c>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7"/>
    </row>
    <row r="41" spans="2:35" x14ac:dyDescent="0.2">
      <c r="B41" s="106"/>
      <c r="C41" s="108"/>
      <c r="D41" s="112"/>
      <c r="E41" s="113"/>
      <c r="F41" s="113"/>
      <c r="G41" s="114"/>
      <c r="H41" s="89" t="s">
        <v>31</v>
      </c>
      <c r="I41" s="21" t="s">
        <v>32</v>
      </c>
      <c r="J41" s="21" t="s">
        <v>33</v>
      </c>
      <c r="K41" s="21" t="s">
        <v>34</v>
      </c>
      <c r="L41" s="21" t="s">
        <v>35</v>
      </c>
      <c r="M41" s="21" t="s">
        <v>36</v>
      </c>
      <c r="N41" s="21" t="s">
        <v>37</v>
      </c>
      <c r="O41" s="21" t="s">
        <v>38</v>
      </c>
      <c r="P41" s="21" t="s">
        <v>39</v>
      </c>
      <c r="Q41" s="21" t="s">
        <v>40</v>
      </c>
      <c r="R41" s="21" t="s">
        <v>81</v>
      </c>
      <c r="S41" s="21" t="s">
        <v>82</v>
      </c>
      <c r="T41" s="21" t="s">
        <v>41</v>
      </c>
      <c r="U41" s="21" t="s">
        <v>83</v>
      </c>
      <c r="V41" s="21" t="s">
        <v>84</v>
      </c>
      <c r="W41" s="21" t="s">
        <v>85</v>
      </c>
      <c r="X41" s="21" t="s">
        <v>86</v>
      </c>
      <c r="Y41" s="21" t="s">
        <v>87</v>
      </c>
      <c r="Z41" s="21" t="s">
        <v>88</v>
      </c>
      <c r="AA41" s="21" t="s">
        <v>89</v>
      </c>
      <c r="AB41" s="21" t="s">
        <v>90</v>
      </c>
      <c r="AC41" s="21" t="s">
        <v>91</v>
      </c>
      <c r="AD41" s="21" t="s">
        <v>92</v>
      </c>
      <c r="AE41" s="21" t="s">
        <v>93</v>
      </c>
      <c r="AF41" s="21" t="s">
        <v>94</v>
      </c>
      <c r="AG41" s="22" t="s">
        <v>42</v>
      </c>
      <c r="AH41" s="23"/>
      <c r="AI41" s="23"/>
    </row>
    <row r="42" spans="2:35" ht="13.2" customHeight="1" x14ac:dyDescent="0.2">
      <c r="B42" s="125" t="s">
        <v>63</v>
      </c>
      <c r="C42" s="128" t="s">
        <v>64</v>
      </c>
      <c r="D42" s="146" t="s">
        <v>52</v>
      </c>
      <c r="E42" s="134"/>
      <c r="F42" s="135"/>
      <c r="G42" s="136"/>
      <c r="H42" s="90" t="s">
        <v>101</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77"/>
      <c r="AH42" s="23"/>
      <c r="AI42" s="23"/>
    </row>
    <row r="43" spans="2:35" ht="13.2" customHeight="1" x14ac:dyDescent="0.2">
      <c r="B43" s="126"/>
      <c r="C43" s="129"/>
      <c r="D43" s="147"/>
      <c r="E43" s="137"/>
      <c r="F43" s="138"/>
      <c r="G43" s="139"/>
      <c r="H43" s="91" t="s">
        <v>102</v>
      </c>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80"/>
      <c r="AH43" s="23"/>
      <c r="AI43" s="23"/>
    </row>
    <row r="44" spans="2:35" ht="13.2" customHeight="1" x14ac:dyDescent="0.2">
      <c r="B44" s="126"/>
      <c r="C44" s="129"/>
      <c r="D44" s="148" t="s">
        <v>53</v>
      </c>
      <c r="E44" s="155">
        <v>40</v>
      </c>
      <c r="F44" s="156"/>
      <c r="G44" s="157"/>
      <c r="H44" s="92" t="s">
        <v>103</v>
      </c>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80"/>
      <c r="AH44" s="23"/>
      <c r="AI44" s="23"/>
    </row>
    <row r="45" spans="2:35" x14ac:dyDescent="0.2">
      <c r="B45" s="126"/>
      <c r="C45" s="129"/>
      <c r="D45" s="147"/>
      <c r="E45" s="158"/>
      <c r="F45" s="159"/>
      <c r="G45" s="160"/>
      <c r="H45" s="93" t="s">
        <v>104</v>
      </c>
      <c r="I45" s="97">
        <v>97</v>
      </c>
      <c r="J45" s="97">
        <v>102</v>
      </c>
      <c r="K45" s="98">
        <v>97</v>
      </c>
      <c r="L45" s="98">
        <v>107</v>
      </c>
      <c r="M45" s="99">
        <v>93</v>
      </c>
      <c r="N45" s="98">
        <v>96</v>
      </c>
      <c r="O45" s="98">
        <v>101</v>
      </c>
      <c r="P45" s="98">
        <v>100</v>
      </c>
      <c r="Q45" s="98">
        <v>96</v>
      </c>
      <c r="R45" s="98">
        <v>112</v>
      </c>
      <c r="S45" s="98">
        <v>97</v>
      </c>
      <c r="T45" s="98">
        <v>143</v>
      </c>
      <c r="U45" s="26">
        <f>I45</f>
        <v>97</v>
      </c>
      <c r="V45" s="26">
        <f t="shared" ref="V45" si="16">J45</f>
        <v>102</v>
      </c>
      <c r="W45" s="26">
        <f t="shared" ref="W45" si="17">K45</f>
        <v>97</v>
      </c>
      <c r="X45" s="26">
        <f t="shared" ref="X45" si="18">L45</f>
        <v>107</v>
      </c>
      <c r="Y45" s="26">
        <f t="shared" ref="Y45" si="19">M45</f>
        <v>93</v>
      </c>
      <c r="Z45" s="26">
        <f t="shared" ref="Z45" si="20">N45</f>
        <v>96</v>
      </c>
      <c r="AA45" s="26">
        <f t="shared" ref="AA45" si="21">O45</f>
        <v>101</v>
      </c>
      <c r="AB45" s="26">
        <f t="shared" ref="AB45" si="22">P45</f>
        <v>100</v>
      </c>
      <c r="AC45" s="26">
        <f t="shared" ref="AC45" si="23">Q45</f>
        <v>96</v>
      </c>
      <c r="AD45" s="26">
        <f t="shared" ref="AD45" si="24">R45</f>
        <v>112</v>
      </c>
      <c r="AE45" s="26">
        <f t="shared" ref="AE45" si="25">S45</f>
        <v>97</v>
      </c>
      <c r="AF45" s="26">
        <f t="shared" ref="AF45" si="26">T45</f>
        <v>143</v>
      </c>
      <c r="AG45" s="27">
        <f>SUM(I45:AF45)</f>
        <v>2482</v>
      </c>
      <c r="AH45" s="23" t="s">
        <v>59</v>
      </c>
      <c r="AI45" s="28">
        <f>AG45-SUM(I45:N45)</f>
        <v>1890</v>
      </c>
    </row>
    <row r="46" spans="2:35" x14ac:dyDescent="0.2">
      <c r="B46" s="126"/>
      <c r="C46" s="130"/>
      <c r="D46" s="29" t="s">
        <v>60</v>
      </c>
      <c r="E46" s="131">
        <f>ROUNDDOWN(E42*24,2)</f>
        <v>0</v>
      </c>
      <c r="F46" s="132"/>
      <c r="G46" s="133"/>
      <c r="H46" s="94" t="s">
        <v>47</v>
      </c>
      <c r="I46" s="30">
        <f>ROUNDDOWN(IF(I45&lt;120,I42*I45,IF(I45&gt;300,I42*120+I43*180+I44*(I45-300),I42*120+I43*(I45-120))),2)</f>
        <v>0</v>
      </c>
      <c r="J46" s="30">
        <f t="shared" ref="J46" si="27">ROUNDDOWN(IF(J45&lt;120,J42*J45,IF(J45&gt;300,J42*120+J43*180+J44*(J45-300),J42*120+J43*(J45-120))),2)</f>
        <v>0</v>
      </c>
      <c r="K46" s="30">
        <f t="shared" ref="K46" si="28">ROUNDDOWN(IF(K45&lt;120,K42*K45,IF(K45&gt;300,K42*120+K43*180+K44*(K45-300),K42*120+K43*(K45-120))),2)</f>
        <v>0</v>
      </c>
      <c r="L46" s="30">
        <f t="shared" ref="L46" si="29">ROUNDDOWN(IF(L45&lt;120,L42*L45,IF(L45&gt;300,L42*120+L43*180+L44*(L45-300),L42*120+L43*(L45-120))),2)</f>
        <v>0</v>
      </c>
      <c r="M46" s="30">
        <f t="shared" ref="M46" si="30">ROUNDDOWN(IF(M45&lt;120,M42*M45,IF(M45&gt;300,M42*120+M43*180+M44*(M45-300),M42*120+M43*(M45-120))),2)</f>
        <v>0</v>
      </c>
      <c r="N46" s="30">
        <f t="shared" ref="N46" si="31">ROUNDDOWN(IF(N45&lt;120,N42*N45,IF(N45&gt;300,N42*120+N43*180+N44*(N45-300),N42*120+N43*(N45-120))),2)</f>
        <v>0</v>
      </c>
      <c r="O46" s="30">
        <f t="shared" ref="O46" si="32">ROUNDDOWN(IF(O45&lt;120,O42*O45,IF(O45&gt;300,O42*120+O43*180+O44*(O45-300),O42*120+O43*(O45-120))),2)</f>
        <v>0</v>
      </c>
      <c r="P46" s="30">
        <f t="shared" ref="P46" si="33">ROUNDDOWN(IF(P45&lt;120,P42*P45,IF(P45&gt;300,P42*120+P43*180+P44*(P45-300),P42*120+P43*(P45-120))),2)</f>
        <v>0</v>
      </c>
      <c r="Q46" s="30">
        <f t="shared" ref="Q46" si="34">ROUNDDOWN(IF(Q45&lt;120,Q42*Q45,IF(Q45&gt;300,Q42*120+Q43*180+Q44*(Q45-300),Q42*120+Q43*(Q45-120))),2)</f>
        <v>0</v>
      </c>
      <c r="R46" s="30">
        <f t="shared" ref="R46" si="35">ROUNDDOWN(IF(R45&lt;120,R42*R45,IF(R45&gt;300,R42*120+R43*180+R44*(R45-300),R42*120+R43*(R45-120))),2)</f>
        <v>0</v>
      </c>
      <c r="S46" s="30">
        <f t="shared" ref="S46" si="36">ROUNDDOWN(IF(S45&lt;120,S42*S45,IF(S45&gt;300,S42*120+S43*180+S44*(S45-300),S42*120+S43*(S45-120))),2)</f>
        <v>0</v>
      </c>
      <c r="T46" s="30">
        <f t="shared" ref="T46" si="37">ROUNDDOWN(IF(T45&lt;120,T42*T45,IF(T45&gt;300,T42*120+T43*180+T44*(T45-300),T42*120+T43*(T45-120))),2)</f>
        <v>0</v>
      </c>
      <c r="U46" s="30">
        <f t="shared" ref="U46" si="38">ROUNDDOWN(IF(U45&lt;120,U42*U45,IF(U45&gt;300,U42*120+U43*180+U44*(U45-300),U42*120+U43*(U45-120))),2)</f>
        <v>0</v>
      </c>
      <c r="V46" s="30">
        <f t="shared" ref="V46" si="39">ROUNDDOWN(IF(V45&lt;120,V42*V45,IF(V45&gt;300,V42*120+V43*180+V44*(V45-300),V42*120+V43*(V45-120))),2)</f>
        <v>0</v>
      </c>
      <c r="W46" s="30">
        <f t="shared" ref="W46" si="40">ROUNDDOWN(IF(W45&lt;120,W42*W45,IF(W45&gt;300,W42*120+W43*180+W44*(W45-300),W42*120+W43*(W45-120))),2)</f>
        <v>0</v>
      </c>
      <c r="X46" s="30">
        <f t="shared" ref="X46" si="41">ROUNDDOWN(IF(X45&lt;120,X42*X45,IF(X45&gt;300,X42*120+X43*180+X44*(X45-300),X42*120+X43*(X45-120))),2)</f>
        <v>0</v>
      </c>
      <c r="Y46" s="30">
        <f t="shared" ref="Y46" si="42">ROUNDDOWN(IF(Y45&lt;120,Y42*Y45,IF(Y45&gt;300,Y42*120+Y43*180+Y44*(Y45-300),Y42*120+Y43*(Y45-120))),2)</f>
        <v>0</v>
      </c>
      <c r="Z46" s="30">
        <f>ROUNDDOWN(IF(Z45&lt;120,Z42*Z45,IF(Z45&gt;300,Z42*120+Z43*180+Z44*(Z45-300),Z42*120+Z43*(Z45-120))),2)</f>
        <v>0</v>
      </c>
      <c r="AA46" s="30">
        <f t="shared" ref="AA46" si="43">ROUNDDOWN(IF(AA45&lt;120,AA42*AA45,IF(AA45&gt;300,AA42*120+AA43*180+AA44*(AA45-300),AA42*120+AA43*(AA45-120))),2)</f>
        <v>0</v>
      </c>
      <c r="AB46" s="30">
        <f t="shared" ref="AB46" si="44">ROUNDDOWN(IF(AB45&lt;120,AB42*AB45,IF(AB45&gt;300,AB42*120+AB43*180+AB44*(AB45-300),AB42*120+AB43*(AB45-120))),2)</f>
        <v>0</v>
      </c>
      <c r="AC46" s="30">
        <f t="shared" ref="AC46" si="45">ROUNDDOWN(IF(AC45&lt;120,AC42*AC45,IF(AC45&gt;300,AC42*120+AC43*180+AC44*(AC45-300),AC42*120+AC43*(AC45-120))),2)</f>
        <v>0</v>
      </c>
      <c r="AD46" s="30">
        <f t="shared" ref="AD46" si="46">ROUNDDOWN(IF(AD45&lt;120,AD42*AD45,IF(AD45&gt;300,AD42*120+AD43*180+AD44*(AD45-300),AD42*120+AD43*(AD45-120))),2)</f>
        <v>0</v>
      </c>
      <c r="AE46" s="30">
        <f t="shared" ref="AE46" si="47">ROUNDDOWN(IF(AE45&lt;120,AE42*AE45,IF(AE45&gt;300,AE42*120+AE43*180+AE44*(AE45-300),AE42*120+AE43*(AE45-120))),2)</f>
        <v>0</v>
      </c>
      <c r="AF46" s="30">
        <f t="shared" ref="AF46" si="48">ROUNDDOWN(IF(AF45&lt;120,AF42*AF45,IF(AF45&gt;300,AF42*120+AF43*180+AF44*(AF45-300),AF42*120+AF43*(AF45-120))),2)</f>
        <v>0</v>
      </c>
      <c r="AG46" s="31">
        <f>SUM(I46:AF46)</f>
        <v>0</v>
      </c>
      <c r="AH46" s="32">
        <f>ROUNDDOWN(E46+AG46,0)</f>
        <v>0</v>
      </c>
    </row>
    <row r="47" spans="2:35" ht="13.2" customHeight="1" x14ac:dyDescent="0.2">
      <c r="B47" s="126"/>
      <c r="C47" s="128" t="s">
        <v>43</v>
      </c>
      <c r="D47" s="146" t="s">
        <v>44</v>
      </c>
      <c r="E47" s="134"/>
      <c r="F47" s="135"/>
      <c r="G47" s="136"/>
      <c r="H47" s="95" t="s">
        <v>76</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77"/>
      <c r="AH47" s="23"/>
      <c r="AI47" s="23"/>
    </row>
    <row r="48" spans="2:35" ht="13.2" customHeight="1" x14ac:dyDescent="0.2">
      <c r="B48" s="126"/>
      <c r="C48" s="129"/>
      <c r="D48" s="147"/>
      <c r="E48" s="137"/>
      <c r="F48" s="138"/>
      <c r="G48" s="139"/>
      <c r="H48" s="92" t="s">
        <v>100</v>
      </c>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8"/>
      <c r="AH48" s="23"/>
      <c r="AI48" s="23"/>
    </row>
    <row r="49" spans="2:35" x14ac:dyDescent="0.2">
      <c r="B49" s="126"/>
      <c r="C49" s="129"/>
      <c r="D49" s="148" t="s">
        <v>45</v>
      </c>
      <c r="E49" s="140">
        <v>32</v>
      </c>
      <c r="F49" s="141"/>
      <c r="G49" s="142"/>
      <c r="H49" s="93" t="s">
        <v>78</v>
      </c>
      <c r="I49" s="97">
        <v>3154</v>
      </c>
      <c r="J49" s="97">
        <v>3866</v>
      </c>
      <c r="K49" s="98">
        <v>3671</v>
      </c>
      <c r="L49" s="98">
        <v>738</v>
      </c>
      <c r="M49" s="100"/>
      <c r="N49" s="101"/>
      <c r="O49" s="98">
        <v>3094</v>
      </c>
      <c r="P49" s="98">
        <v>3016</v>
      </c>
      <c r="Q49" s="98">
        <v>2918</v>
      </c>
      <c r="R49" s="98">
        <v>3013</v>
      </c>
      <c r="S49" s="98">
        <v>2807</v>
      </c>
      <c r="T49" s="98">
        <v>3884</v>
      </c>
      <c r="U49" s="26">
        <f>I49</f>
        <v>3154</v>
      </c>
      <c r="V49" s="26">
        <f t="shared" ref="V49:V50" si="49">J49</f>
        <v>3866</v>
      </c>
      <c r="W49" s="26">
        <f t="shared" ref="W49:W50" si="50">K49</f>
        <v>3671</v>
      </c>
      <c r="X49" s="26">
        <f t="shared" ref="X49:X50" si="51">L49</f>
        <v>738</v>
      </c>
      <c r="Y49" s="79">
        <f t="shared" ref="Y49:Y50" si="52">M49</f>
        <v>0</v>
      </c>
      <c r="Z49" s="79">
        <f t="shared" ref="Z49:Z50" si="53">N49</f>
        <v>0</v>
      </c>
      <c r="AA49" s="26">
        <f t="shared" ref="AA49:AA50" si="54">O49</f>
        <v>3094</v>
      </c>
      <c r="AB49" s="26">
        <f t="shared" ref="AB49:AB50" si="55">P49</f>
        <v>3016</v>
      </c>
      <c r="AC49" s="26">
        <f t="shared" ref="AC49:AC50" si="56">Q49</f>
        <v>2918</v>
      </c>
      <c r="AD49" s="26">
        <f t="shared" ref="AD49:AD50" si="57">R49</f>
        <v>3013</v>
      </c>
      <c r="AE49" s="26">
        <f t="shared" ref="AE49:AE50" si="58">S49</f>
        <v>2807</v>
      </c>
      <c r="AF49" s="26">
        <f t="shared" ref="AF49:AF50" si="59">T49</f>
        <v>3884</v>
      </c>
      <c r="AG49" s="27">
        <f>SUM(I49:AF49)</f>
        <v>60322</v>
      </c>
      <c r="AH49" s="23" t="s">
        <v>59</v>
      </c>
      <c r="AI49" s="28">
        <f>AG49-SUM(I49:N49)</f>
        <v>48893</v>
      </c>
    </row>
    <row r="50" spans="2:35" x14ac:dyDescent="0.2">
      <c r="B50" s="126"/>
      <c r="C50" s="129"/>
      <c r="D50" s="147"/>
      <c r="E50" s="143"/>
      <c r="F50" s="144"/>
      <c r="G50" s="145"/>
      <c r="H50" s="96" t="s">
        <v>79</v>
      </c>
      <c r="I50" s="85"/>
      <c r="J50" s="85"/>
      <c r="K50" s="84"/>
      <c r="L50" s="86">
        <v>3318</v>
      </c>
      <c r="M50" s="87">
        <v>3564</v>
      </c>
      <c r="N50" s="86">
        <v>3680</v>
      </c>
      <c r="O50" s="86">
        <v>742</v>
      </c>
      <c r="P50" s="85"/>
      <c r="Q50" s="85"/>
      <c r="R50" s="85"/>
      <c r="S50" s="85"/>
      <c r="T50" s="85"/>
      <c r="U50" s="79">
        <f>I50</f>
        <v>0</v>
      </c>
      <c r="V50" s="79">
        <f t="shared" si="49"/>
        <v>0</v>
      </c>
      <c r="W50" s="79">
        <f t="shared" si="50"/>
        <v>0</v>
      </c>
      <c r="X50" s="26">
        <f t="shared" si="51"/>
        <v>3318</v>
      </c>
      <c r="Y50" s="26">
        <f t="shared" si="52"/>
        <v>3564</v>
      </c>
      <c r="Z50" s="26">
        <f t="shared" si="53"/>
        <v>3680</v>
      </c>
      <c r="AA50" s="26">
        <f t="shared" si="54"/>
        <v>742</v>
      </c>
      <c r="AB50" s="79">
        <f t="shared" si="55"/>
        <v>0</v>
      </c>
      <c r="AC50" s="79">
        <f t="shared" si="56"/>
        <v>0</v>
      </c>
      <c r="AD50" s="79">
        <f t="shared" si="57"/>
        <v>0</v>
      </c>
      <c r="AE50" s="79">
        <f t="shared" si="58"/>
        <v>0</v>
      </c>
      <c r="AF50" s="79">
        <f t="shared" si="59"/>
        <v>0</v>
      </c>
      <c r="AG50" s="27">
        <f>SUM(I50:AF50)</f>
        <v>22608</v>
      </c>
      <c r="AH50" s="23"/>
      <c r="AI50" s="28"/>
    </row>
    <row r="51" spans="2:35" ht="13.8" thickBot="1" x14ac:dyDescent="0.25">
      <c r="B51" s="127"/>
      <c r="C51" s="130"/>
      <c r="D51" s="29" t="s">
        <v>46</v>
      </c>
      <c r="E51" s="131">
        <f>ROUNDDOWN(E47*E49*24,2)</f>
        <v>0</v>
      </c>
      <c r="F51" s="132"/>
      <c r="G51" s="133"/>
      <c r="H51" s="94" t="s">
        <v>80</v>
      </c>
      <c r="I51" s="30">
        <f>ROUNDDOWN((I47*I49)+(I48*I50),2)</f>
        <v>0</v>
      </c>
      <c r="J51" s="30">
        <f t="shared" ref="J51:AF51" si="60">ROUNDDOWN((J47*J49)+(J48*J50),2)</f>
        <v>0</v>
      </c>
      <c r="K51" s="30">
        <f t="shared" si="60"/>
        <v>0</v>
      </c>
      <c r="L51" s="30">
        <f t="shared" si="60"/>
        <v>0</v>
      </c>
      <c r="M51" s="30">
        <f t="shared" si="60"/>
        <v>0</v>
      </c>
      <c r="N51" s="30">
        <f t="shared" si="60"/>
        <v>0</v>
      </c>
      <c r="O51" s="30">
        <f t="shared" si="60"/>
        <v>0</v>
      </c>
      <c r="P51" s="30">
        <f t="shared" si="60"/>
        <v>0</v>
      </c>
      <c r="Q51" s="30">
        <f t="shared" si="60"/>
        <v>0</v>
      </c>
      <c r="R51" s="30">
        <f t="shared" si="60"/>
        <v>0</v>
      </c>
      <c r="S51" s="30">
        <f t="shared" si="60"/>
        <v>0</v>
      </c>
      <c r="T51" s="30">
        <f t="shared" si="60"/>
        <v>0</v>
      </c>
      <c r="U51" s="30">
        <f t="shared" si="60"/>
        <v>0</v>
      </c>
      <c r="V51" s="30">
        <f t="shared" si="60"/>
        <v>0</v>
      </c>
      <c r="W51" s="30">
        <f t="shared" si="60"/>
        <v>0</v>
      </c>
      <c r="X51" s="30">
        <f t="shared" si="60"/>
        <v>0</v>
      </c>
      <c r="Y51" s="30">
        <f t="shared" si="60"/>
        <v>0</v>
      </c>
      <c r="Z51" s="30">
        <f>ROUNDDOWN((Z47*Z49)+(Z48*Z50),2)</f>
        <v>0</v>
      </c>
      <c r="AA51" s="30">
        <f t="shared" si="60"/>
        <v>0</v>
      </c>
      <c r="AB51" s="30">
        <f t="shared" si="60"/>
        <v>0</v>
      </c>
      <c r="AC51" s="30">
        <f t="shared" si="60"/>
        <v>0</v>
      </c>
      <c r="AD51" s="30">
        <f t="shared" si="60"/>
        <v>0</v>
      </c>
      <c r="AE51" s="30">
        <f t="shared" si="60"/>
        <v>0</v>
      </c>
      <c r="AF51" s="30">
        <f t="shared" si="60"/>
        <v>0</v>
      </c>
      <c r="AG51" s="31">
        <f>SUM(I51:AF51)</f>
        <v>0</v>
      </c>
      <c r="AH51" s="32">
        <f>ROUNDDOWN(E51+AG51,0)</f>
        <v>0</v>
      </c>
    </row>
    <row r="52" spans="2:35" ht="13.8" thickBot="1" x14ac:dyDescent="0.25">
      <c r="B52" s="58"/>
      <c r="C52" s="59"/>
      <c r="D52" s="60"/>
      <c r="E52" s="61"/>
      <c r="F52" s="61"/>
      <c r="G52" s="61"/>
      <c r="H52" s="10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 t="s">
        <v>48</v>
      </c>
      <c r="AH52" s="40">
        <f>AH46+AH51</f>
        <v>0</v>
      </c>
    </row>
    <row r="53" spans="2:35" ht="12.45" x14ac:dyDescent="0.2">
      <c r="B53" s="33"/>
      <c r="C53" s="34"/>
      <c r="D53" s="35"/>
      <c r="E53" s="36"/>
      <c r="F53" s="36"/>
      <c r="G53" s="36"/>
      <c r="H53" s="37"/>
      <c r="K53" s="38"/>
      <c r="L53" s="38"/>
      <c r="M53" s="39"/>
      <c r="AG53" s="6"/>
      <c r="AH53" s="41"/>
      <c r="AI53" s="42"/>
    </row>
    <row r="54" spans="2:35" ht="12.45" x14ac:dyDescent="0.2">
      <c r="B54" s="33"/>
      <c r="C54" s="34"/>
      <c r="D54" s="35"/>
      <c r="E54" s="36"/>
      <c r="F54" s="36"/>
      <c r="G54" s="36"/>
      <c r="H54" s="37"/>
      <c r="K54" s="38"/>
      <c r="L54" s="38"/>
      <c r="M54" s="39"/>
      <c r="AG54" s="6"/>
      <c r="AH54" s="41"/>
      <c r="AI54" s="42"/>
    </row>
    <row r="55" spans="2:35" x14ac:dyDescent="0.2">
      <c r="B55" s="14" t="s">
        <v>73</v>
      </c>
      <c r="C55" s="15"/>
      <c r="D55" s="14"/>
      <c r="E55" s="16"/>
      <c r="F55" s="16"/>
      <c r="G55" s="16"/>
      <c r="H55" s="16"/>
      <c r="I55" s="17"/>
      <c r="J55" s="18"/>
      <c r="K55" s="19"/>
      <c r="L55" s="19"/>
      <c r="M55" s="19"/>
      <c r="N55" s="20"/>
      <c r="O55" s="20"/>
      <c r="P55" s="20"/>
      <c r="Q55" s="20"/>
      <c r="R55" s="20"/>
      <c r="S55" s="20"/>
      <c r="T55" s="20"/>
      <c r="U55" s="20"/>
      <c r="V55" s="20"/>
      <c r="W55" s="20"/>
      <c r="X55" s="20"/>
      <c r="Y55" s="20"/>
      <c r="Z55" s="20"/>
      <c r="AA55" s="20"/>
      <c r="AB55" s="20"/>
      <c r="AC55" s="20"/>
      <c r="AD55" s="20"/>
      <c r="AE55" s="20"/>
      <c r="AF55" s="20"/>
      <c r="AG55" s="13"/>
      <c r="AH55" s="41"/>
    </row>
    <row r="56" spans="2:35" ht="14.4" x14ac:dyDescent="0.2">
      <c r="B56" s="105" t="s">
        <v>27</v>
      </c>
      <c r="C56" s="107" t="s">
        <v>28</v>
      </c>
      <c r="D56" s="109" t="s">
        <v>29</v>
      </c>
      <c r="E56" s="110"/>
      <c r="F56" s="110"/>
      <c r="G56" s="111"/>
      <c r="H56" s="115" t="s">
        <v>30</v>
      </c>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7"/>
      <c r="AH56" s="41"/>
    </row>
    <row r="57" spans="2:35" x14ac:dyDescent="0.2">
      <c r="B57" s="106"/>
      <c r="C57" s="108"/>
      <c r="D57" s="112"/>
      <c r="E57" s="113"/>
      <c r="F57" s="113"/>
      <c r="G57" s="114"/>
      <c r="H57" s="89" t="s">
        <v>31</v>
      </c>
      <c r="I57" s="21" t="s">
        <v>32</v>
      </c>
      <c r="J57" s="21" t="s">
        <v>33</v>
      </c>
      <c r="K57" s="21" t="s">
        <v>34</v>
      </c>
      <c r="L57" s="21" t="s">
        <v>35</v>
      </c>
      <c r="M57" s="21" t="s">
        <v>36</v>
      </c>
      <c r="N57" s="21" t="s">
        <v>37</v>
      </c>
      <c r="O57" s="21" t="s">
        <v>38</v>
      </c>
      <c r="P57" s="21" t="s">
        <v>39</v>
      </c>
      <c r="Q57" s="21" t="s">
        <v>40</v>
      </c>
      <c r="R57" s="21" t="s">
        <v>81</v>
      </c>
      <c r="S57" s="21" t="s">
        <v>82</v>
      </c>
      <c r="T57" s="21" t="s">
        <v>41</v>
      </c>
      <c r="U57" s="21" t="s">
        <v>83</v>
      </c>
      <c r="V57" s="21" t="s">
        <v>95</v>
      </c>
      <c r="W57" s="21" t="s">
        <v>85</v>
      </c>
      <c r="X57" s="21" t="s">
        <v>86</v>
      </c>
      <c r="Y57" s="21" t="s">
        <v>87</v>
      </c>
      <c r="Z57" s="21" t="s">
        <v>88</v>
      </c>
      <c r="AA57" s="21" t="s">
        <v>89</v>
      </c>
      <c r="AB57" s="21" t="s">
        <v>90</v>
      </c>
      <c r="AC57" s="21" t="s">
        <v>91</v>
      </c>
      <c r="AD57" s="21" t="s">
        <v>96</v>
      </c>
      <c r="AE57" s="21" t="s">
        <v>97</v>
      </c>
      <c r="AF57" s="21" t="s">
        <v>98</v>
      </c>
      <c r="AG57" s="22" t="s">
        <v>42</v>
      </c>
      <c r="AH57" s="41"/>
    </row>
    <row r="58" spans="2:35" ht="13.2" customHeight="1" x14ac:dyDescent="0.2">
      <c r="B58" s="125" t="s">
        <v>72</v>
      </c>
      <c r="C58" s="128" t="s">
        <v>65</v>
      </c>
      <c r="D58" s="146" t="s">
        <v>52</v>
      </c>
      <c r="E58" s="134"/>
      <c r="F58" s="135"/>
      <c r="G58" s="136"/>
      <c r="H58" s="90" t="s">
        <v>101</v>
      </c>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77"/>
      <c r="AH58" s="23"/>
      <c r="AI58" s="23"/>
    </row>
    <row r="59" spans="2:35" ht="13.2" customHeight="1" x14ac:dyDescent="0.2">
      <c r="B59" s="126"/>
      <c r="C59" s="129"/>
      <c r="D59" s="147"/>
      <c r="E59" s="137"/>
      <c r="F59" s="138"/>
      <c r="G59" s="139"/>
      <c r="H59" s="91" t="s">
        <v>102</v>
      </c>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80"/>
      <c r="AH59" s="23"/>
      <c r="AI59" s="23"/>
    </row>
    <row r="60" spans="2:35" ht="13.2" customHeight="1" x14ac:dyDescent="0.2">
      <c r="B60" s="126"/>
      <c r="C60" s="129"/>
      <c r="D60" s="148" t="s">
        <v>53</v>
      </c>
      <c r="E60" s="161">
        <v>10</v>
      </c>
      <c r="F60" s="162"/>
      <c r="G60" s="163"/>
      <c r="H60" s="92" t="s">
        <v>103</v>
      </c>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80"/>
      <c r="AH60" s="23"/>
      <c r="AI60" s="23"/>
    </row>
    <row r="61" spans="2:35" x14ac:dyDescent="0.2">
      <c r="B61" s="126"/>
      <c r="C61" s="129"/>
      <c r="D61" s="147"/>
      <c r="E61" s="164"/>
      <c r="F61" s="165"/>
      <c r="G61" s="166"/>
      <c r="H61" s="93" t="s">
        <v>104</v>
      </c>
      <c r="I61" s="97">
        <v>112</v>
      </c>
      <c r="J61" s="97">
        <v>107</v>
      </c>
      <c r="K61" s="98">
        <v>115</v>
      </c>
      <c r="L61" s="98">
        <v>122</v>
      </c>
      <c r="M61" s="99">
        <v>115</v>
      </c>
      <c r="N61" s="98">
        <v>110</v>
      </c>
      <c r="O61" s="98">
        <v>120</v>
      </c>
      <c r="P61" s="98">
        <v>117</v>
      </c>
      <c r="Q61" s="98">
        <v>107</v>
      </c>
      <c r="R61" s="98">
        <v>445</v>
      </c>
      <c r="S61" s="98">
        <v>528</v>
      </c>
      <c r="T61" s="98">
        <v>260</v>
      </c>
      <c r="U61" s="26">
        <f>I61</f>
        <v>112</v>
      </c>
      <c r="V61" s="26">
        <f t="shared" ref="V61" si="61">J61</f>
        <v>107</v>
      </c>
      <c r="W61" s="26">
        <f t="shared" ref="W61" si="62">K61</f>
        <v>115</v>
      </c>
      <c r="X61" s="26">
        <f t="shared" ref="X61" si="63">L61</f>
        <v>122</v>
      </c>
      <c r="Y61" s="26">
        <f t="shared" ref="Y61" si="64">M61</f>
        <v>115</v>
      </c>
      <c r="Z61" s="26">
        <f t="shared" ref="Z61" si="65">N61</f>
        <v>110</v>
      </c>
      <c r="AA61" s="26">
        <f t="shared" ref="AA61" si="66">O61</f>
        <v>120</v>
      </c>
      <c r="AB61" s="26">
        <f t="shared" ref="AB61" si="67">P61</f>
        <v>117</v>
      </c>
      <c r="AC61" s="26">
        <f t="shared" ref="AC61" si="68">Q61</f>
        <v>107</v>
      </c>
      <c r="AD61" s="26">
        <f t="shared" ref="AD61" si="69">R61</f>
        <v>445</v>
      </c>
      <c r="AE61" s="26">
        <f t="shared" ref="AE61" si="70">S61</f>
        <v>528</v>
      </c>
      <c r="AF61" s="26">
        <f t="shared" ref="AF61" si="71">T61</f>
        <v>260</v>
      </c>
      <c r="AG61" s="27">
        <f>SUM(I61:AF61)</f>
        <v>4516</v>
      </c>
      <c r="AH61" s="23" t="s">
        <v>59</v>
      </c>
      <c r="AI61" s="28">
        <f>AG61-SUM(I61:N61)</f>
        <v>3835</v>
      </c>
    </row>
    <row r="62" spans="2:35" x14ac:dyDescent="0.2">
      <c r="B62" s="126"/>
      <c r="C62" s="130"/>
      <c r="D62" s="29" t="s">
        <v>60</v>
      </c>
      <c r="E62" s="131">
        <f>ROUNDDOWN(E58*24,2)</f>
        <v>0</v>
      </c>
      <c r="F62" s="132"/>
      <c r="G62" s="133"/>
      <c r="H62" s="94" t="s">
        <v>47</v>
      </c>
      <c r="I62" s="30">
        <f>ROUNDDOWN(IF(I61&lt;120,I58*I61,IF(I61&gt;300,I58*120+I59*180+I60*(I61-300),I58*120+I59*(I61-120))),2)</f>
        <v>0</v>
      </c>
      <c r="J62" s="30">
        <f t="shared" ref="J62" si="72">ROUNDDOWN(IF(J61&lt;120,J58*J61,IF(J61&gt;300,J58*120+J59*180+J60*(J61-300),J58*120+J59*(J61-120))),2)</f>
        <v>0</v>
      </c>
      <c r="K62" s="30">
        <f t="shared" ref="K62" si="73">ROUNDDOWN(IF(K61&lt;120,K58*K61,IF(K61&gt;300,K58*120+K59*180+K60*(K61-300),K58*120+K59*(K61-120))),2)</f>
        <v>0</v>
      </c>
      <c r="L62" s="30">
        <f t="shared" ref="L62" si="74">ROUNDDOWN(IF(L61&lt;120,L58*L61,IF(L61&gt;300,L58*120+L59*180+L60*(L61-300),L58*120+L59*(L61-120))),2)</f>
        <v>0</v>
      </c>
      <c r="M62" s="30">
        <f t="shared" ref="M62" si="75">ROUNDDOWN(IF(M61&lt;120,M58*M61,IF(M61&gt;300,M58*120+M59*180+M60*(M61-300),M58*120+M59*(M61-120))),2)</f>
        <v>0</v>
      </c>
      <c r="N62" s="30">
        <f t="shared" ref="N62" si="76">ROUNDDOWN(IF(N61&lt;120,N58*N61,IF(N61&gt;300,N58*120+N59*180+N60*(N61-300),N58*120+N59*(N61-120))),2)</f>
        <v>0</v>
      </c>
      <c r="O62" s="30">
        <f t="shared" ref="O62" si="77">ROUNDDOWN(IF(O61&lt;120,O58*O61,IF(O61&gt;300,O58*120+O59*180+O60*(O61-300),O58*120+O59*(O61-120))),2)</f>
        <v>0</v>
      </c>
      <c r="P62" s="30">
        <f t="shared" ref="P62" si="78">ROUNDDOWN(IF(P61&lt;120,P58*P61,IF(P61&gt;300,P58*120+P59*180+P60*(P61-300),P58*120+P59*(P61-120))),2)</f>
        <v>0</v>
      </c>
      <c r="Q62" s="30">
        <f t="shared" ref="Q62" si="79">ROUNDDOWN(IF(Q61&lt;120,Q58*Q61,IF(Q61&gt;300,Q58*120+Q59*180+Q60*(Q61-300),Q58*120+Q59*(Q61-120))),2)</f>
        <v>0</v>
      </c>
      <c r="R62" s="30">
        <f t="shared" ref="R62" si="80">ROUNDDOWN(IF(R61&lt;120,R58*R61,IF(R61&gt;300,R58*120+R59*180+R60*(R61-300),R58*120+R59*(R61-120))),2)</f>
        <v>0</v>
      </c>
      <c r="S62" s="30">
        <f t="shared" ref="S62" si="81">ROUNDDOWN(IF(S61&lt;120,S58*S61,IF(S61&gt;300,S58*120+S59*180+S60*(S61-300),S58*120+S59*(S61-120))),2)</f>
        <v>0</v>
      </c>
      <c r="T62" s="30">
        <f t="shared" ref="T62" si="82">ROUNDDOWN(IF(T61&lt;120,T58*T61,IF(T61&gt;300,T58*120+T59*180+T60*(T61-300),T58*120+T59*(T61-120))),2)</f>
        <v>0</v>
      </c>
      <c r="U62" s="30">
        <f t="shared" ref="U62" si="83">ROUNDDOWN(IF(U61&lt;120,U58*U61,IF(U61&gt;300,U58*120+U59*180+U60*(U61-300),U58*120+U59*(U61-120))),2)</f>
        <v>0</v>
      </c>
      <c r="V62" s="30">
        <f t="shared" ref="V62" si="84">ROUNDDOWN(IF(V61&lt;120,V58*V61,IF(V61&gt;300,V58*120+V59*180+V60*(V61-300),V58*120+V59*(V61-120))),2)</f>
        <v>0</v>
      </c>
      <c r="W62" s="30">
        <f t="shared" ref="W62" si="85">ROUNDDOWN(IF(W61&lt;120,W58*W61,IF(W61&gt;300,W58*120+W59*180+W60*(W61-300),W58*120+W59*(W61-120))),2)</f>
        <v>0</v>
      </c>
      <c r="X62" s="30">
        <f t="shared" ref="X62" si="86">ROUNDDOWN(IF(X61&lt;120,X58*X61,IF(X61&gt;300,X58*120+X59*180+X60*(X61-300),X58*120+X59*(X61-120))),2)</f>
        <v>0</v>
      </c>
      <c r="Y62" s="30">
        <f t="shared" ref="Y62" si="87">ROUNDDOWN(IF(Y61&lt;120,Y58*Y61,IF(Y61&gt;300,Y58*120+Y59*180+Y60*(Y61-300),Y58*120+Y59*(Y61-120))),2)</f>
        <v>0</v>
      </c>
      <c r="Z62" s="30">
        <f t="shared" ref="Z62" si="88">ROUNDDOWN(IF(Z61&lt;120,Z58*Z61,IF(Z61&gt;300,Z58*120+Z59*180+Z60*(Z61-300),Z58*120+Z59*(Z61-120))),2)</f>
        <v>0</v>
      </c>
      <c r="AA62" s="30">
        <f t="shared" ref="AA62" si="89">ROUNDDOWN(IF(AA61&lt;120,AA58*AA61,IF(AA61&gt;300,AA58*120+AA59*180+AA60*(AA61-300),AA58*120+AA59*(AA61-120))),2)</f>
        <v>0</v>
      </c>
      <c r="AB62" s="30">
        <f t="shared" ref="AB62" si="90">ROUNDDOWN(IF(AB61&lt;120,AB58*AB61,IF(AB61&gt;300,AB58*120+AB59*180+AB60*(AB61-300),AB58*120+AB59*(AB61-120))),2)</f>
        <v>0</v>
      </c>
      <c r="AC62" s="30">
        <f t="shared" ref="AC62" si="91">ROUNDDOWN(IF(AC61&lt;120,AC58*AC61,IF(AC61&gt;300,AC58*120+AC59*180+AC60*(AC61-300),AC58*120+AC59*(AC61-120))),2)</f>
        <v>0</v>
      </c>
      <c r="AD62" s="30">
        <f t="shared" ref="AD62" si="92">ROUNDDOWN(IF(AD61&lt;120,AD58*AD61,IF(AD61&gt;300,AD58*120+AD59*180+AD60*(AD61-300),AD58*120+AD59*(AD61-120))),2)</f>
        <v>0</v>
      </c>
      <c r="AE62" s="30">
        <f t="shared" ref="AE62" si="93">ROUNDDOWN(IF(AE61&lt;120,AE58*AE61,IF(AE61&gt;300,AE58*120+AE59*180+AE60*(AE61-300),AE58*120+AE59*(AE61-120))),2)</f>
        <v>0</v>
      </c>
      <c r="AF62" s="30">
        <f t="shared" ref="AF62" si="94">ROUNDDOWN(IF(AF61&lt;120,AF58*AF61,IF(AF61&gt;300,AF58*120+AF59*180+AF60*(AF61-300),AF58*120+AF59*(AF61-120))),2)</f>
        <v>0</v>
      </c>
      <c r="AG62" s="31">
        <f>SUM(I62:AF62)</f>
        <v>0</v>
      </c>
      <c r="AH62" s="32">
        <f>ROUNDDOWN(E62+AG62,0)</f>
        <v>0</v>
      </c>
    </row>
    <row r="63" spans="2:35" ht="13.2" customHeight="1" x14ac:dyDescent="0.2">
      <c r="B63" s="126"/>
      <c r="C63" s="128" t="s">
        <v>43</v>
      </c>
      <c r="D63" s="146" t="s">
        <v>44</v>
      </c>
      <c r="E63" s="134"/>
      <c r="F63" s="135"/>
      <c r="G63" s="136"/>
      <c r="H63" s="95" t="s">
        <v>76</v>
      </c>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77"/>
      <c r="AH63" s="23"/>
      <c r="AI63" s="23"/>
    </row>
    <row r="64" spans="2:35" ht="13.2" customHeight="1" x14ac:dyDescent="0.2">
      <c r="B64" s="126"/>
      <c r="C64" s="129"/>
      <c r="D64" s="147"/>
      <c r="E64" s="137"/>
      <c r="F64" s="138"/>
      <c r="G64" s="139"/>
      <c r="H64" s="92" t="s">
        <v>100</v>
      </c>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8"/>
      <c r="AH64" s="23"/>
      <c r="AI64" s="23"/>
    </row>
    <row r="65" spans="2:35" x14ac:dyDescent="0.2">
      <c r="B65" s="126"/>
      <c r="C65" s="129"/>
      <c r="D65" s="148" t="s">
        <v>45</v>
      </c>
      <c r="E65" s="140">
        <v>38</v>
      </c>
      <c r="F65" s="141"/>
      <c r="G65" s="142"/>
      <c r="H65" s="93" t="s">
        <v>78</v>
      </c>
      <c r="I65" s="81">
        <v>4852</v>
      </c>
      <c r="J65" s="81">
        <v>5123</v>
      </c>
      <c r="K65" s="82">
        <v>5501</v>
      </c>
      <c r="L65" s="82">
        <v>1341</v>
      </c>
      <c r="M65" s="84"/>
      <c r="N65" s="84"/>
      <c r="O65" s="82">
        <v>3355</v>
      </c>
      <c r="P65" s="82">
        <v>4543</v>
      </c>
      <c r="Q65" s="82">
        <v>4881</v>
      </c>
      <c r="R65" s="82">
        <v>5143</v>
      </c>
      <c r="S65" s="82">
        <v>4733</v>
      </c>
      <c r="T65" s="82">
        <v>5317</v>
      </c>
      <c r="U65" s="26">
        <f>I65</f>
        <v>4852</v>
      </c>
      <c r="V65" s="26">
        <f t="shared" ref="V65:V66" si="95">J65</f>
        <v>5123</v>
      </c>
      <c r="W65" s="26">
        <f t="shared" ref="W65:W66" si="96">K65</f>
        <v>5501</v>
      </c>
      <c r="X65" s="26">
        <f t="shared" ref="X65:X66" si="97">L65</f>
        <v>1341</v>
      </c>
      <c r="Y65" s="79">
        <f t="shared" ref="Y65:Y66" si="98">M65</f>
        <v>0</v>
      </c>
      <c r="Z65" s="79">
        <f t="shared" ref="Z65:Z66" si="99">N65</f>
        <v>0</v>
      </c>
      <c r="AA65" s="26">
        <f t="shared" ref="AA65:AA66" si="100">O65</f>
        <v>3355</v>
      </c>
      <c r="AB65" s="26">
        <f t="shared" ref="AB65:AB66" si="101">P65</f>
        <v>4543</v>
      </c>
      <c r="AC65" s="26">
        <f t="shared" ref="AC65:AC66" si="102">Q65</f>
        <v>4881</v>
      </c>
      <c r="AD65" s="26">
        <f t="shared" ref="AD65:AD66" si="103">R65</f>
        <v>5143</v>
      </c>
      <c r="AE65" s="26">
        <f t="shared" ref="AE65:AE66" si="104">S65</f>
        <v>4733</v>
      </c>
      <c r="AF65" s="26">
        <f t="shared" ref="AF65:AF66" si="105">T65</f>
        <v>5317</v>
      </c>
      <c r="AG65" s="27">
        <f>SUM(I65:AF65)</f>
        <v>89578</v>
      </c>
      <c r="AH65" s="23" t="s">
        <v>59</v>
      </c>
      <c r="AI65" s="28">
        <f>AG65-SUM(I65:N65)</f>
        <v>72761</v>
      </c>
    </row>
    <row r="66" spans="2:35" x14ac:dyDescent="0.2">
      <c r="B66" s="126"/>
      <c r="C66" s="129"/>
      <c r="D66" s="147"/>
      <c r="E66" s="143"/>
      <c r="F66" s="144"/>
      <c r="G66" s="145"/>
      <c r="H66" s="96" t="s">
        <v>79</v>
      </c>
      <c r="I66" s="85"/>
      <c r="J66" s="85"/>
      <c r="K66" s="84"/>
      <c r="L66" s="86">
        <v>3444</v>
      </c>
      <c r="M66" s="87">
        <v>5515</v>
      </c>
      <c r="N66" s="86">
        <v>4867</v>
      </c>
      <c r="O66" s="86">
        <v>1300</v>
      </c>
      <c r="P66" s="85"/>
      <c r="Q66" s="85"/>
      <c r="R66" s="85"/>
      <c r="S66" s="85"/>
      <c r="T66" s="85"/>
      <c r="U66" s="79">
        <f>I66</f>
        <v>0</v>
      </c>
      <c r="V66" s="79">
        <f t="shared" si="95"/>
        <v>0</v>
      </c>
      <c r="W66" s="79">
        <f t="shared" si="96"/>
        <v>0</v>
      </c>
      <c r="X66" s="26">
        <f t="shared" si="97"/>
        <v>3444</v>
      </c>
      <c r="Y66" s="26">
        <f t="shared" si="98"/>
        <v>5515</v>
      </c>
      <c r="Z66" s="26">
        <f t="shared" si="99"/>
        <v>4867</v>
      </c>
      <c r="AA66" s="26">
        <f t="shared" si="100"/>
        <v>1300</v>
      </c>
      <c r="AB66" s="79">
        <f t="shared" si="101"/>
        <v>0</v>
      </c>
      <c r="AC66" s="79">
        <f t="shared" si="102"/>
        <v>0</v>
      </c>
      <c r="AD66" s="79">
        <f t="shared" si="103"/>
        <v>0</v>
      </c>
      <c r="AE66" s="79">
        <f t="shared" si="104"/>
        <v>0</v>
      </c>
      <c r="AF66" s="79">
        <f t="shared" si="105"/>
        <v>0</v>
      </c>
      <c r="AG66" s="27">
        <f>SUM(I66:AF66)</f>
        <v>30252</v>
      </c>
      <c r="AH66" s="23"/>
      <c r="AI66" s="28"/>
    </row>
    <row r="67" spans="2:35" ht="13.8" thickBot="1" x14ac:dyDescent="0.25">
      <c r="B67" s="127"/>
      <c r="C67" s="130"/>
      <c r="D67" s="29" t="s">
        <v>46</v>
      </c>
      <c r="E67" s="131">
        <f>ROUNDDOWN(E63*E65*24,2)</f>
        <v>0</v>
      </c>
      <c r="F67" s="132"/>
      <c r="G67" s="133"/>
      <c r="H67" s="94" t="s">
        <v>80</v>
      </c>
      <c r="I67" s="30">
        <f>ROUNDDOWN((I63*I65)+(I64*I66),2)</f>
        <v>0</v>
      </c>
      <c r="J67" s="30">
        <f t="shared" ref="J67:AF67" si="106">ROUNDDOWN((J63*J65)+(J64*J66),2)</f>
        <v>0</v>
      </c>
      <c r="K67" s="30">
        <f t="shared" si="106"/>
        <v>0</v>
      </c>
      <c r="L67" s="30">
        <f t="shared" si="106"/>
        <v>0</v>
      </c>
      <c r="M67" s="30">
        <f t="shared" si="106"/>
        <v>0</v>
      </c>
      <c r="N67" s="30">
        <f t="shared" si="106"/>
        <v>0</v>
      </c>
      <c r="O67" s="30">
        <f t="shared" si="106"/>
        <v>0</v>
      </c>
      <c r="P67" s="30">
        <f t="shared" si="106"/>
        <v>0</v>
      </c>
      <c r="Q67" s="30">
        <f t="shared" si="106"/>
        <v>0</v>
      </c>
      <c r="R67" s="30">
        <f t="shared" si="106"/>
        <v>0</v>
      </c>
      <c r="S67" s="30">
        <f t="shared" si="106"/>
        <v>0</v>
      </c>
      <c r="T67" s="30">
        <f t="shared" si="106"/>
        <v>0</v>
      </c>
      <c r="U67" s="30">
        <f t="shared" si="106"/>
        <v>0</v>
      </c>
      <c r="V67" s="30">
        <f t="shared" si="106"/>
        <v>0</v>
      </c>
      <c r="W67" s="30">
        <f t="shared" si="106"/>
        <v>0</v>
      </c>
      <c r="X67" s="30">
        <f t="shared" si="106"/>
        <v>0</v>
      </c>
      <c r="Y67" s="30">
        <f t="shared" si="106"/>
        <v>0</v>
      </c>
      <c r="Z67" s="30">
        <f>ROUNDDOWN((Z63*Z65)+(Z64*Z66),2)</f>
        <v>0</v>
      </c>
      <c r="AA67" s="30">
        <f t="shared" si="106"/>
        <v>0</v>
      </c>
      <c r="AB67" s="30">
        <f t="shared" si="106"/>
        <v>0</v>
      </c>
      <c r="AC67" s="30">
        <f t="shared" si="106"/>
        <v>0</v>
      </c>
      <c r="AD67" s="30">
        <f t="shared" si="106"/>
        <v>0</v>
      </c>
      <c r="AE67" s="30">
        <f t="shared" si="106"/>
        <v>0</v>
      </c>
      <c r="AF67" s="30">
        <f t="shared" si="106"/>
        <v>0</v>
      </c>
      <c r="AG67" s="31">
        <f>SUM(I67:AF67)</f>
        <v>0</v>
      </c>
      <c r="AH67" s="32">
        <f>ROUNDDOWN(E67+AG67,0)</f>
        <v>0</v>
      </c>
    </row>
    <row r="68" spans="2:35" ht="13.8" thickBot="1" x14ac:dyDescent="0.25">
      <c r="B68" s="33"/>
      <c r="C68" s="34"/>
      <c r="D68" s="35"/>
      <c r="E68" s="36"/>
      <c r="F68" s="36"/>
      <c r="G68" s="36"/>
      <c r="H68" s="37"/>
      <c r="K68" s="38"/>
      <c r="L68" s="38"/>
      <c r="M68" s="39"/>
      <c r="AG68" s="6" t="s">
        <v>48</v>
      </c>
      <c r="AH68" s="40">
        <f>AH62+AH67</f>
        <v>0</v>
      </c>
      <c r="AI68" s="42"/>
    </row>
    <row r="69" spans="2:35" x14ac:dyDescent="0.2">
      <c r="B69" s="14" t="s">
        <v>51</v>
      </c>
      <c r="C69" s="15"/>
      <c r="D69" s="14"/>
      <c r="E69" s="16"/>
      <c r="F69" s="16"/>
      <c r="G69" s="16"/>
      <c r="H69" s="16"/>
      <c r="I69" s="17"/>
      <c r="J69" s="18"/>
      <c r="K69" s="19"/>
      <c r="L69" s="19"/>
      <c r="M69" s="19"/>
      <c r="N69" s="20"/>
      <c r="O69" s="20"/>
      <c r="P69" s="20"/>
      <c r="Q69" s="20"/>
      <c r="R69" s="20"/>
      <c r="S69" s="20"/>
      <c r="T69" s="20"/>
      <c r="U69" s="20"/>
      <c r="V69" s="20"/>
      <c r="W69" s="20"/>
      <c r="X69" s="20"/>
      <c r="Y69" s="20"/>
      <c r="Z69" s="20"/>
      <c r="AA69" s="20"/>
      <c r="AB69" s="20"/>
      <c r="AC69" s="20"/>
      <c r="AD69" s="20"/>
      <c r="AE69" s="20"/>
      <c r="AF69" s="20"/>
      <c r="AG69" s="13"/>
      <c r="AH69" s="41"/>
    </row>
    <row r="70" spans="2:35" ht="14.4" x14ac:dyDescent="0.2">
      <c r="B70" s="105" t="s">
        <v>27</v>
      </c>
      <c r="C70" s="107" t="s">
        <v>28</v>
      </c>
      <c r="D70" s="109" t="s">
        <v>29</v>
      </c>
      <c r="E70" s="110"/>
      <c r="F70" s="110"/>
      <c r="G70" s="111"/>
      <c r="H70" s="115" t="s">
        <v>30</v>
      </c>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7"/>
      <c r="AH70" s="41"/>
    </row>
    <row r="71" spans="2:35" x14ac:dyDescent="0.2">
      <c r="B71" s="106"/>
      <c r="C71" s="108"/>
      <c r="D71" s="112"/>
      <c r="E71" s="113"/>
      <c r="F71" s="113"/>
      <c r="G71" s="114"/>
      <c r="H71" s="89" t="s">
        <v>31</v>
      </c>
      <c r="I71" s="21" t="s">
        <v>32</v>
      </c>
      <c r="J71" s="21" t="s">
        <v>33</v>
      </c>
      <c r="K71" s="21" t="s">
        <v>34</v>
      </c>
      <c r="L71" s="21" t="s">
        <v>35</v>
      </c>
      <c r="M71" s="21" t="s">
        <v>36</v>
      </c>
      <c r="N71" s="21" t="s">
        <v>37</v>
      </c>
      <c r="O71" s="21" t="s">
        <v>38</v>
      </c>
      <c r="P71" s="21" t="s">
        <v>39</v>
      </c>
      <c r="Q71" s="21" t="s">
        <v>40</v>
      </c>
      <c r="R71" s="21" t="s">
        <v>81</v>
      </c>
      <c r="S71" s="21" t="s">
        <v>82</v>
      </c>
      <c r="T71" s="21" t="s">
        <v>41</v>
      </c>
      <c r="U71" s="21" t="s">
        <v>83</v>
      </c>
      <c r="V71" s="21" t="s">
        <v>84</v>
      </c>
      <c r="W71" s="21" t="s">
        <v>85</v>
      </c>
      <c r="X71" s="21" t="s">
        <v>86</v>
      </c>
      <c r="Y71" s="21" t="s">
        <v>87</v>
      </c>
      <c r="Z71" s="21" t="s">
        <v>88</v>
      </c>
      <c r="AA71" s="21" t="s">
        <v>89</v>
      </c>
      <c r="AB71" s="21" t="s">
        <v>90</v>
      </c>
      <c r="AC71" s="21" t="s">
        <v>91</v>
      </c>
      <c r="AD71" s="21" t="s">
        <v>92</v>
      </c>
      <c r="AE71" s="21" t="s">
        <v>99</v>
      </c>
      <c r="AF71" s="21" t="s">
        <v>94</v>
      </c>
      <c r="AG71" s="22" t="s">
        <v>42</v>
      </c>
      <c r="AH71" s="41"/>
    </row>
    <row r="72" spans="2:35" ht="13.2" customHeight="1" x14ac:dyDescent="0.2">
      <c r="B72" s="167" t="s">
        <v>74</v>
      </c>
      <c r="C72" s="168" t="s">
        <v>66</v>
      </c>
      <c r="D72" s="170" t="s">
        <v>0</v>
      </c>
      <c r="E72" s="172"/>
      <c r="F72" s="173"/>
      <c r="G72" s="174"/>
      <c r="H72" s="65" t="s">
        <v>2</v>
      </c>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25"/>
      <c r="AH72" s="23"/>
      <c r="AI72" s="23"/>
    </row>
    <row r="73" spans="2:35" x14ac:dyDescent="0.2">
      <c r="B73" s="167"/>
      <c r="C73" s="168"/>
      <c r="D73" s="171"/>
      <c r="E73" s="175"/>
      <c r="F73" s="176"/>
      <c r="G73" s="177"/>
      <c r="H73" s="67" t="s">
        <v>3</v>
      </c>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4"/>
      <c r="AH73" s="23"/>
      <c r="AI73" s="28"/>
    </row>
    <row r="74" spans="2:35" x14ac:dyDescent="0.2">
      <c r="B74" s="167"/>
      <c r="C74" s="168"/>
      <c r="D74" s="171"/>
      <c r="E74" s="175"/>
      <c r="F74" s="176"/>
      <c r="G74" s="177"/>
      <c r="H74" s="67" t="s">
        <v>4</v>
      </c>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4"/>
      <c r="AH74" s="75"/>
      <c r="AI74" s="45"/>
    </row>
    <row r="75" spans="2:35" ht="13.2" customHeight="1" x14ac:dyDescent="0.2">
      <c r="B75" s="167"/>
      <c r="C75" s="168"/>
      <c r="D75" s="171"/>
      <c r="E75" s="178"/>
      <c r="F75" s="179"/>
      <c r="G75" s="180"/>
      <c r="H75" s="67" t="s">
        <v>5</v>
      </c>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4"/>
      <c r="AH75" s="63"/>
      <c r="AI75" s="23"/>
    </row>
    <row r="76" spans="2:35" x14ac:dyDescent="0.2">
      <c r="B76" s="167"/>
      <c r="C76" s="169"/>
      <c r="D76" s="181" t="s">
        <v>1</v>
      </c>
      <c r="E76" s="140">
        <v>32</v>
      </c>
      <c r="F76" s="141"/>
      <c r="G76" s="142"/>
      <c r="H76" s="69" t="s">
        <v>6</v>
      </c>
      <c r="I76" s="70"/>
      <c r="J76" s="70"/>
      <c r="K76" s="70"/>
      <c r="L76" s="103">
        <v>416</v>
      </c>
      <c r="M76" s="103">
        <v>693</v>
      </c>
      <c r="N76" s="103">
        <v>821</v>
      </c>
      <c r="O76" s="71">
        <v>247</v>
      </c>
      <c r="P76" s="70"/>
      <c r="Q76" s="70"/>
      <c r="R76" s="70"/>
      <c r="S76" s="70"/>
      <c r="T76" s="70"/>
      <c r="U76" s="70">
        <f>I76</f>
        <v>0</v>
      </c>
      <c r="V76" s="70">
        <f t="shared" ref="V76:AF79" si="107">J76</f>
        <v>0</v>
      </c>
      <c r="W76" s="70">
        <f t="shared" si="107"/>
        <v>0</v>
      </c>
      <c r="X76" s="71">
        <f t="shared" si="107"/>
        <v>416</v>
      </c>
      <c r="Y76" s="71">
        <f t="shared" si="107"/>
        <v>693</v>
      </c>
      <c r="Z76" s="71">
        <f t="shared" si="107"/>
        <v>821</v>
      </c>
      <c r="AA76" s="71">
        <f t="shared" si="107"/>
        <v>247</v>
      </c>
      <c r="AB76" s="70">
        <f t="shared" si="107"/>
        <v>0</v>
      </c>
      <c r="AC76" s="70">
        <f t="shared" si="107"/>
        <v>0</v>
      </c>
      <c r="AD76" s="70">
        <f t="shared" si="107"/>
        <v>0</v>
      </c>
      <c r="AE76" s="70">
        <f t="shared" si="107"/>
        <v>0</v>
      </c>
      <c r="AF76" s="70">
        <f t="shared" si="107"/>
        <v>0</v>
      </c>
      <c r="AG76" s="27">
        <f>SUM(I76:AF76)</f>
        <v>4354</v>
      </c>
      <c r="AH76" s="63"/>
      <c r="AI76" s="28"/>
    </row>
    <row r="77" spans="2:35" x14ac:dyDescent="0.2">
      <c r="B77" s="167"/>
      <c r="C77" s="169"/>
      <c r="D77" s="171"/>
      <c r="E77" s="183"/>
      <c r="F77" s="184"/>
      <c r="G77" s="185"/>
      <c r="H77" s="67" t="s">
        <v>7</v>
      </c>
      <c r="I77" s="70"/>
      <c r="J77" s="70"/>
      <c r="K77" s="70"/>
      <c r="L77" s="71">
        <v>2002</v>
      </c>
      <c r="M77" s="71">
        <v>3427</v>
      </c>
      <c r="N77" s="71">
        <v>3974</v>
      </c>
      <c r="O77" s="71">
        <v>1204</v>
      </c>
      <c r="P77" s="70"/>
      <c r="Q77" s="70"/>
      <c r="R77" s="70"/>
      <c r="S77" s="70"/>
      <c r="T77" s="70"/>
      <c r="U77" s="70">
        <f t="shared" ref="U77:U79" si="108">I77</f>
        <v>0</v>
      </c>
      <c r="V77" s="70">
        <f t="shared" si="107"/>
        <v>0</v>
      </c>
      <c r="W77" s="70">
        <f t="shared" si="107"/>
        <v>0</v>
      </c>
      <c r="X77" s="71">
        <f t="shared" si="107"/>
        <v>2002</v>
      </c>
      <c r="Y77" s="71">
        <f t="shared" si="107"/>
        <v>3427</v>
      </c>
      <c r="Z77" s="71">
        <f t="shared" si="107"/>
        <v>3974</v>
      </c>
      <c r="AA77" s="71">
        <f t="shared" si="107"/>
        <v>1204</v>
      </c>
      <c r="AB77" s="70">
        <f t="shared" si="107"/>
        <v>0</v>
      </c>
      <c r="AC77" s="70">
        <f t="shared" si="107"/>
        <v>0</v>
      </c>
      <c r="AD77" s="70">
        <f t="shared" si="107"/>
        <v>0</v>
      </c>
      <c r="AE77" s="70">
        <f t="shared" si="107"/>
        <v>0</v>
      </c>
      <c r="AF77" s="70">
        <f t="shared" si="107"/>
        <v>0</v>
      </c>
      <c r="AG77" s="27">
        <f>SUM(I77:AF77)</f>
        <v>21214</v>
      </c>
      <c r="AH77" s="75"/>
      <c r="AI77" s="45"/>
    </row>
    <row r="78" spans="2:35" ht="13.2" customHeight="1" x14ac:dyDescent="0.2">
      <c r="B78" s="167"/>
      <c r="C78" s="169"/>
      <c r="D78" s="171"/>
      <c r="E78" s="183"/>
      <c r="F78" s="184"/>
      <c r="G78" s="185"/>
      <c r="H78" s="67" t="s">
        <v>8</v>
      </c>
      <c r="I78" s="71">
        <v>4281</v>
      </c>
      <c r="J78" s="71">
        <v>2966</v>
      </c>
      <c r="K78" s="71">
        <v>4065</v>
      </c>
      <c r="L78" s="71">
        <v>1718</v>
      </c>
      <c r="M78" s="70"/>
      <c r="N78" s="70"/>
      <c r="O78" s="71">
        <v>2481</v>
      </c>
      <c r="P78" s="71">
        <v>4419</v>
      </c>
      <c r="Q78" s="71">
        <v>4216</v>
      </c>
      <c r="R78" s="71">
        <v>3672</v>
      </c>
      <c r="S78" s="71">
        <v>5267</v>
      </c>
      <c r="T78" s="71">
        <v>4427</v>
      </c>
      <c r="U78" s="71">
        <f t="shared" si="108"/>
        <v>4281</v>
      </c>
      <c r="V78" s="71">
        <f t="shared" si="107"/>
        <v>2966</v>
      </c>
      <c r="W78" s="71">
        <f t="shared" si="107"/>
        <v>4065</v>
      </c>
      <c r="X78" s="71">
        <f t="shared" si="107"/>
        <v>1718</v>
      </c>
      <c r="Y78" s="70">
        <f t="shared" si="107"/>
        <v>0</v>
      </c>
      <c r="Z78" s="70">
        <f t="shared" si="107"/>
        <v>0</v>
      </c>
      <c r="AA78" s="71">
        <f t="shared" si="107"/>
        <v>2481</v>
      </c>
      <c r="AB78" s="71">
        <f t="shared" si="107"/>
        <v>4419</v>
      </c>
      <c r="AC78" s="71">
        <f t="shared" si="107"/>
        <v>4216</v>
      </c>
      <c r="AD78" s="71">
        <f t="shared" si="107"/>
        <v>3672</v>
      </c>
      <c r="AE78" s="71">
        <f t="shared" si="107"/>
        <v>5267</v>
      </c>
      <c r="AF78" s="71">
        <f t="shared" si="107"/>
        <v>4427</v>
      </c>
      <c r="AG78" s="27">
        <f>SUM(I78:AF78)</f>
        <v>75024</v>
      </c>
      <c r="AH78" s="23"/>
      <c r="AI78" s="23"/>
    </row>
    <row r="79" spans="2:35" x14ac:dyDescent="0.2">
      <c r="B79" s="167"/>
      <c r="C79" s="169"/>
      <c r="D79" s="182"/>
      <c r="E79" s="143"/>
      <c r="F79" s="144"/>
      <c r="G79" s="145"/>
      <c r="H79" s="72" t="s">
        <v>9</v>
      </c>
      <c r="I79" s="104">
        <v>3903</v>
      </c>
      <c r="J79" s="104">
        <v>4962</v>
      </c>
      <c r="K79" s="104">
        <v>3633</v>
      </c>
      <c r="L79" s="104">
        <v>3556</v>
      </c>
      <c r="M79" s="104">
        <v>4830</v>
      </c>
      <c r="N79" s="104">
        <v>4144</v>
      </c>
      <c r="O79" s="104">
        <v>4001</v>
      </c>
      <c r="P79" s="104">
        <v>4430</v>
      </c>
      <c r="Q79" s="104">
        <v>3828</v>
      </c>
      <c r="R79" s="104">
        <v>5940</v>
      </c>
      <c r="S79" s="104">
        <v>4829</v>
      </c>
      <c r="T79" s="104">
        <v>4245</v>
      </c>
      <c r="U79" s="71">
        <f t="shared" si="108"/>
        <v>3903</v>
      </c>
      <c r="V79" s="71">
        <f t="shared" si="107"/>
        <v>4962</v>
      </c>
      <c r="W79" s="71">
        <f t="shared" si="107"/>
        <v>3633</v>
      </c>
      <c r="X79" s="71">
        <f t="shared" si="107"/>
        <v>3556</v>
      </c>
      <c r="Y79" s="71">
        <f t="shared" si="107"/>
        <v>4830</v>
      </c>
      <c r="Z79" s="71">
        <f t="shared" si="107"/>
        <v>4144</v>
      </c>
      <c r="AA79" s="71">
        <f t="shared" si="107"/>
        <v>4001</v>
      </c>
      <c r="AB79" s="71">
        <f t="shared" si="107"/>
        <v>4430</v>
      </c>
      <c r="AC79" s="71">
        <f t="shared" si="107"/>
        <v>3828</v>
      </c>
      <c r="AD79" s="71">
        <f t="shared" si="107"/>
        <v>5940</v>
      </c>
      <c r="AE79" s="71">
        <f t="shared" si="107"/>
        <v>4829</v>
      </c>
      <c r="AF79" s="71">
        <f t="shared" si="107"/>
        <v>4245</v>
      </c>
      <c r="AG79" s="27">
        <f>SUM(I79:AF79)</f>
        <v>104602</v>
      </c>
      <c r="AH79" s="23" t="s">
        <v>59</v>
      </c>
      <c r="AI79" s="28">
        <f>AG79-SUM(I79:N79)</f>
        <v>79574</v>
      </c>
    </row>
    <row r="80" spans="2:35" ht="17.399999999999999" thickBot="1" x14ac:dyDescent="0.25">
      <c r="B80" s="167"/>
      <c r="C80" s="169"/>
      <c r="D80" s="29" t="s">
        <v>46</v>
      </c>
      <c r="E80" s="131">
        <f>ROUNDDOWN(E72*E76*24,2)</f>
        <v>0</v>
      </c>
      <c r="F80" s="132"/>
      <c r="G80" s="133"/>
      <c r="H80" s="73" t="s">
        <v>67</v>
      </c>
      <c r="I80" s="74">
        <f t="shared" ref="I80:P80" si="109">ROUNDDOWN((I72*I76)+(I73*I77)+(I74*I78)+(I75*I79),0)</f>
        <v>0</v>
      </c>
      <c r="J80" s="74">
        <f t="shared" si="109"/>
        <v>0</v>
      </c>
      <c r="K80" s="74">
        <f>ROUNDDOWN((K72*K76)+(K73*K77)+(K74*K78)+(K75*K79),0)</f>
        <v>0</v>
      </c>
      <c r="L80" s="74">
        <f>ROUNDDOWN((L72*L76)+(L73*L77)+(L74*L78)+(L75*L79),0)</f>
        <v>0</v>
      </c>
      <c r="M80" s="74">
        <f>ROUNDDOWN((M72*M76)+(M73*M77)+(M74*M78)+(M75*M79),0)</f>
        <v>0</v>
      </c>
      <c r="N80" s="74">
        <f t="shared" si="109"/>
        <v>0</v>
      </c>
      <c r="O80" s="74">
        <f t="shared" si="109"/>
        <v>0</v>
      </c>
      <c r="P80" s="74">
        <f t="shared" si="109"/>
        <v>0</v>
      </c>
      <c r="Q80" s="74">
        <f>ROUNDDOWN((Q72*Q76)+(Q73*Q77)+(Q74*Q78)+(Q75*Q79),0)</f>
        <v>0</v>
      </c>
      <c r="R80" s="74">
        <f t="shared" ref="R80:AF80" si="110">ROUNDDOWN((R72*R76)+(R73*R77)+(R74*R78)+(R75*R79),0)</f>
        <v>0</v>
      </c>
      <c r="S80" s="74">
        <f t="shared" si="110"/>
        <v>0</v>
      </c>
      <c r="T80" s="74">
        <f t="shared" si="110"/>
        <v>0</v>
      </c>
      <c r="U80" s="74">
        <f t="shared" si="110"/>
        <v>0</v>
      </c>
      <c r="V80" s="74">
        <f t="shared" si="110"/>
        <v>0</v>
      </c>
      <c r="W80" s="74">
        <f t="shared" si="110"/>
        <v>0</v>
      </c>
      <c r="X80" s="74">
        <f t="shared" si="110"/>
        <v>0</v>
      </c>
      <c r="Y80" s="74">
        <f t="shared" si="110"/>
        <v>0</v>
      </c>
      <c r="Z80" s="74">
        <f t="shared" si="110"/>
        <v>0</v>
      </c>
      <c r="AA80" s="74">
        <f>ROUNDDOWN((AA72*AA76)+(AA73*AA77)+(AA74*AA78)+(AA75*AA79),0)</f>
        <v>0</v>
      </c>
      <c r="AB80" s="74">
        <f t="shared" si="110"/>
        <v>0</v>
      </c>
      <c r="AC80" s="74">
        <f t="shared" si="110"/>
        <v>0</v>
      </c>
      <c r="AD80" s="74">
        <f t="shared" si="110"/>
        <v>0</v>
      </c>
      <c r="AE80" s="74">
        <f t="shared" si="110"/>
        <v>0</v>
      </c>
      <c r="AF80" s="74">
        <f t="shared" si="110"/>
        <v>0</v>
      </c>
      <c r="AG80" s="31">
        <f>SUM(I80:AF80)</f>
        <v>0</v>
      </c>
      <c r="AH80" s="32">
        <f>ROUNDDOWN(E80+AG80,0)</f>
        <v>0</v>
      </c>
    </row>
    <row r="81" spans="2:36" ht="13.8" thickBot="1" x14ac:dyDescent="0.25">
      <c r="B81" s="33"/>
      <c r="C81" s="34"/>
      <c r="D81" s="35"/>
      <c r="E81" s="36"/>
      <c r="F81" s="36"/>
      <c r="G81" s="36"/>
      <c r="H81" s="37"/>
      <c r="K81" s="38"/>
      <c r="L81" s="38"/>
      <c r="M81" s="39"/>
      <c r="AG81" s="6" t="s">
        <v>48</v>
      </c>
      <c r="AH81" s="40">
        <f>AH80</f>
        <v>0</v>
      </c>
      <c r="AI81" s="43"/>
    </row>
    <row r="82" spans="2:36" x14ac:dyDescent="0.2">
      <c r="B82" s="33"/>
      <c r="C82" s="34"/>
      <c r="D82" s="35"/>
      <c r="E82" s="36"/>
      <c r="F82" s="36"/>
      <c r="G82" s="36"/>
      <c r="H82" s="37"/>
      <c r="K82" s="38"/>
      <c r="L82" s="38"/>
      <c r="M82" s="39"/>
      <c r="AG82" s="6"/>
      <c r="AH82" s="44"/>
      <c r="AI82" s="45"/>
    </row>
    <row r="83" spans="2:36" x14ac:dyDescent="0.2">
      <c r="B83" s="14" t="s">
        <v>54</v>
      </c>
      <c r="C83" s="15"/>
      <c r="D83" s="14"/>
      <c r="E83" s="16"/>
      <c r="F83" s="16"/>
      <c r="G83" s="16"/>
      <c r="H83" s="16"/>
      <c r="I83" s="17"/>
      <c r="J83" s="18"/>
      <c r="K83" s="19"/>
      <c r="L83" s="19"/>
      <c r="M83" s="19"/>
      <c r="N83" s="20"/>
      <c r="O83" s="20"/>
      <c r="P83" s="20"/>
      <c r="Q83" s="20"/>
      <c r="R83" s="20"/>
      <c r="S83" s="20"/>
      <c r="T83" s="20"/>
      <c r="U83" s="20"/>
      <c r="V83" s="20"/>
      <c r="W83" s="20"/>
      <c r="X83" s="20"/>
      <c r="Y83" s="20"/>
      <c r="Z83" s="20"/>
      <c r="AA83" s="20"/>
      <c r="AB83" s="20"/>
      <c r="AC83" s="20"/>
      <c r="AD83" s="20"/>
      <c r="AE83" s="20"/>
      <c r="AF83" s="20"/>
      <c r="AG83" s="13"/>
      <c r="AH83" s="13"/>
      <c r="AI83" s="13"/>
      <c r="AJ83" s="13"/>
    </row>
    <row r="84" spans="2:36" ht="14.4" x14ac:dyDescent="0.2">
      <c r="B84" s="105" t="s">
        <v>27</v>
      </c>
      <c r="C84" s="107" t="s">
        <v>28</v>
      </c>
      <c r="D84" s="109" t="s">
        <v>29</v>
      </c>
      <c r="E84" s="110"/>
      <c r="F84" s="110"/>
      <c r="G84" s="111"/>
      <c r="H84" s="115" t="s">
        <v>30</v>
      </c>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7"/>
    </row>
    <row r="85" spans="2:36" x14ac:dyDescent="0.2">
      <c r="B85" s="106"/>
      <c r="C85" s="108"/>
      <c r="D85" s="112"/>
      <c r="E85" s="113"/>
      <c r="F85" s="113"/>
      <c r="G85" s="114"/>
      <c r="H85" s="89" t="s">
        <v>31</v>
      </c>
      <c r="I85" s="21" t="s">
        <v>32</v>
      </c>
      <c r="J85" s="21" t="s">
        <v>33</v>
      </c>
      <c r="K85" s="21" t="s">
        <v>34</v>
      </c>
      <c r="L85" s="21" t="s">
        <v>35</v>
      </c>
      <c r="M85" s="21" t="s">
        <v>36</v>
      </c>
      <c r="N85" s="21" t="s">
        <v>37</v>
      </c>
      <c r="O85" s="21" t="s">
        <v>38</v>
      </c>
      <c r="P85" s="21" t="s">
        <v>39</v>
      </c>
      <c r="Q85" s="21" t="s">
        <v>40</v>
      </c>
      <c r="R85" s="21" t="s">
        <v>81</v>
      </c>
      <c r="S85" s="21" t="s">
        <v>82</v>
      </c>
      <c r="T85" s="21" t="s">
        <v>41</v>
      </c>
      <c r="U85" s="21" t="s">
        <v>83</v>
      </c>
      <c r="V85" s="21" t="s">
        <v>95</v>
      </c>
      <c r="W85" s="21" t="s">
        <v>85</v>
      </c>
      <c r="X85" s="21" t="s">
        <v>86</v>
      </c>
      <c r="Y85" s="21" t="s">
        <v>87</v>
      </c>
      <c r="Z85" s="21" t="s">
        <v>88</v>
      </c>
      <c r="AA85" s="21" t="s">
        <v>89</v>
      </c>
      <c r="AB85" s="21" t="s">
        <v>90</v>
      </c>
      <c r="AC85" s="21" t="s">
        <v>91</v>
      </c>
      <c r="AD85" s="21" t="s">
        <v>96</v>
      </c>
      <c r="AE85" s="21" t="s">
        <v>97</v>
      </c>
      <c r="AF85" s="21" t="s">
        <v>98</v>
      </c>
      <c r="AG85" s="22" t="s">
        <v>42</v>
      </c>
      <c r="AH85" s="23"/>
      <c r="AI85" s="23"/>
      <c r="AJ85" s="23"/>
    </row>
    <row r="86" spans="2:36" ht="13.2" customHeight="1" x14ac:dyDescent="0.2">
      <c r="B86" s="125" t="s">
        <v>75</v>
      </c>
      <c r="C86" s="128" t="s">
        <v>64</v>
      </c>
      <c r="D86" s="146" t="s">
        <v>52</v>
      </c>
      <c r="E86" s="134"/>
      <c r="F86" s="135"/>
      <c r="G86" s="136"/>
      <c r="H86" s="90" t="s">
        <v>101</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77"/>
      <c r="AH86" s="23"/>
      <c r="AI86" s="23"/>
    </row>
    <row r="87" spans="2:36" ht="13.2" customHeight="1" x14ac:dyDescent="0.2">
      <c r="B87" s="126"/>
      <c r="C87" s="129"/>
      <c r="D87" s="147"/>
      <c r="E87" s="137"/>
      <c r="F87" s="138"/>
      <c r="G87" s="139"/>
      <c r="H87" s="91" t="s">
        <v>102</v>
      </c>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80"/>
      <c r="AH87" s="23"/>
      <c r="AI87" s="23"/>
    </row>
    <row r="88" spans="2:36" ht="13.2" customHeight="1" x14ac:dyDescent="0.2">
      <c r="B88" s="126"/>
      <c r="C88" s="129"/>
      <c r="D88" s="148" t="s">
        <v>53</v>
      </c>
      <c r="E88" s="149">
        <v>40</v>
      </c>
      <c r="F88" s="150"/>
      <c r="G88" s="151"/>
      <c r="H88" s="92" t="s">
        <v>103</v>
      </c>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80"/>
      <c r="AH88" s="23"/>
      <c r="AI88" s="23"/>
    </row>
    <row r="89" spans="2:36" x14ac:dyDescent="0.2">
      <c r="B89" s="126"/>
      <c r="C89" s="129"/>
      <c r="D89" s="147"/>
      <c r="E89" s="152"/>
      <c r="F89" s="153"/>
      <c r="G89" s="154"/>
      <c r="H89" s="93" t="s">
        <v>104</v>
      </c>
      <c r="I89" s="81">
        <v>62</v>
      </c>
      <c r="J89" s="81">
        <v>41</v>
      </c>
      <c r="K89" s="82">
        <v>35</v>
      </c>
      <c r="L89" s="82">
        <v>40</v>
      </c>
      <c r="M89" s="83">
        <v>33</v>
      </c>
      <c r="N89" s="82">
        <v>37</v>
      </c>
      <c r="O89" s="82">
        <v>36</v>
      </c>
      <c r="P89" s="82">
        <v>34</v>
      </c>
      <c r="Q89" s="82">
        <v>39</v>
      </c>
      <c r="R89" s="82">
        <v>40</v>
      </c>
      <c r="S89" s="82">
        <v>32</v>
      </c>
      <c r="T89" s="82">
        <v>39</v>
      </c>
      <c r="U89" s="26">
        <f>I89</f>
        <v>62</v>
      </c>
      <c r="V89" s="26">
        <f t="shared" ref="V89" si="111">J89</f>
        <v>41</v>
      </c>
      <c r="W89" s="26">
        <f t="shared" ref="W89" si="112">K89</f>
        <v>35</v>
      </c>
      <c r="X89" s="26">
        <f t="shared" ref="X89" si="113">L89</f>
        <v>40</v>
      </c>
      <c r="Y89" s="26">
        <f t="shared" ref="Y89" si="114">M89</f>
        <v>33</v>
      </c>
      <c r="Z89" s="26">
        <f t="shared" ref="Z89" si="115">N89</f>
        <v>37</v>
      </c>
      <c r="AA89" s="26">
        <f t="shared" ref="AA89" si="116">O89</f>
        <v>36</v>
      </c>
      <c r="AB89" s="26">
        <f t="shared" ref="AB89" si="117">P89</f>
        <v>34</v>
      </c>
      <c r="AC89" s="26">
        <f t="shared" ref="AC89" si="118">Q89</f>
        <v>39</v>
      </c>
      <c r="AD89" s="26">
        <f t="shared" ref="AD89" si="119">R89</f>
        <v>40</v>
      </c>
      <c r="AE89" s="26">
        <f t="shared" ref="AE89" si="120">S89</f>
        <v>32</v>
      </c>
      <c r="AF89" s="26">
        <f t="shared" ref="AF89" si="121">T89</f>
        <v>39</v>
      </c>
      <c r="AG89" s="27">
        <f>SUM(I89:AF89)</f>
        <v>936</v>
      </c>
      <c r="AH89" s="23" t="s">
        <v>68</v>
      </c>
      <c r="AI89" s="28">
        <f>AG89-SUM(I89:N89)</f>
        <v>688</v>
      </c>
    </row>
    <row r="90" spans="2:36" x14ac:dyDescent="0.2">
      <c r="B90" s="126"/>
      <c r="C90" s="130"/>
      <c r="D90" s="29" t="s">
        <v>60</v>
      </c>
      <c r="E90" s="131">
        <f>ROUNDDOWN(E86*24,2)</f>
        <v>0</v>
      </c>
      <c r="F90" s="132"/>
      <c r="G90" s="133"/>
      <c r="H90" s="94" t="s">
        <v>47</v>
      </c>
      <c r="I90" s="30">
        <f>ROUNDDOWN(IF(I89&lt;120,I86*I89,IF(I89&gt;300,I86*120+I87*180+I88*(I89-300),I86*120+I87*(I89-120))),2)</f>
        <v>0</v>
      </c>
      <c r="J90" s="30">
        <f t="shared" ref="J90" si="122">ROUNDDOWN(IF(J89&lt;120,J86*J89,IF(J89&gt;300,J86*120+J87*180+J88*(J89-300),J86*120+J87*(J89-120))),2)</f>
        <v>0</v>
      </c>
      <c r="K90" s="30">
        <f t="shared" ref="K90" si="123">ROUNDDOWN(IF(K89&lt;120,K86*K89,IF(K89&gt;300,K86*120+K87*180+K88*(K89-300),K86*120+K87*(K89-120))),2)</f>
        <v>0</v>
      </c>
      <c r="L90" s="30">
        <f t="shared" ref="L90" si="124">ROUNDDOWN(IF(L89&lt;120,L86*L89,IF(L89&gt;300,L86*120+L87*180+L88*(L89-300),L86*120+L87*(L89-120))),2)</f>
        <v>0</v>
      </c>
      <c r="M90" s="30">
        <f t="shared" ref="M90" si="125">ROUNDDOWN(IF(M89&lt;120,M86*M89,IF(M89&gt;300,M86*120+M87*180+M88*(M89-300),M86*120+M87*(M89-120))),2)</f>
        <v>0</v>
      </c>
      <c r="N90" s="30">
        <f t="shared" ref="N90" si="126">ROUNDDOWN(IF(N89&lt;120,N86*N89,IF(N89&gt;300,N86*120+N87*180+N88*(N89-300),N86*120+N87*(N89-120))),2)</f>
        <v>0</v>
      </c>
      <c r="O90" s="30">
        <f t="shared" ref="O90" si="127">ROUNDDOWN(IF(O89&lt;120,O86*O89,IF(O89&gt;300,O86*120+O87*180+O88*(O89-300),O86*120+O87*(O89-120))),2)</f>
        <v>0</v>
      </c>
      <c r="P90" s="30">
        <f t="shared" ref="P90" si="128">ROUNDDOWN(IF(P89&lt;120,P86*P89,IF(P89&gt;300,P86*120+P87*180+P88*(P89-300),P86*120+P87*(P89-120))),2)</f>
        <v>0</v>
      </c>
      <c r="Q90" s="30">
        <f t="shared" ref="Q90" si="129">ROUNDDOWN(IF(Q89&lt;120,Q86*Q89,IF(Q89&gt;300,Q86*120+Q87*180+Q88*(Q89-300),Q86*120+Q87*(Q89-120))),2)</f>
        <v>0</v>
      </c>
      <c r="R90" s="30">
        <f t="shared" ref="R90" si="130">ROUNDDOWN(IF(R89&lt;120,R86*R89,IF(R89&gt;300,R86*120+R87*180+R88*(R89-300),R86*120+R87*(R89-120))),2)</f>
        <v>0</v>
      </c>
      <c r="S90" s="30">
        <f t="shared" ref="S90" si="131">ROUNDDOWN(IF(S89&lt;120,S86*S89,IF(S89&gt;300,S86*120+S87*180+S88*(S89-300),S86*120+S87*(S89-120))),2)</f>
        <v>0</v>
      </c>
      <c r="T90" s="30">
        <f t="shared" ref="T90" si="132">ROUNDDOWN(IF(T89&lt;120,T86*T89,IF(T89&gt;300,T86*120+T87*180+T88*(T89-300),T86*120+T87*(T89-120))),2)</f>
        <v>0</v>
      </c>
      <c r="U90" s="30">
        <f t="shared" ref="U90" si="133">ROUNDDOWN(IF(U89&lt;120,U86*U89,IF(U89&gt;300,U86*120+U87*180+U88*(U89-300),U86*120+U87*(U89-120))),2)</f>
        <v>0</v>
      </c>
      <c r="V90" s="30">
        <f t="shared" ref="V90" si="134">ROUNDDOWN(IF(V89&lt;120,V86*V89,IF(V89&gt;300,V86*120+V87*180+V88*(V89-300),V86*120+V87*(V89-120))),2)</f>
        <v>0</v>
      </c>
      <c r="W90" s="30">
        <f t="shared" ref="W90" si="135">ROUNDDOWN(IF(W89&lt;120,W86*W89,IF(W89&gt;300,W86*120+W87*180+W88*(W89-300),W86*120+W87*(W89-120))),2)</f>
        <v>0</v>
      </c>
      <c r="X90" s="30">
        <f t="shared" ref="X90" si="136">ROUNDDOWN(IF(X89&lt;120,X86*X89,IF(X89&gt;300,X86*120+X87*180+X88*(X89-300),X86*120+X87*(X89-120))),2)</f>
        <v>0</v>
      </c>
      <c r="Y90" s="30">
        <f t="shared" ref="Y90" si="137">ROUNDDOWN(IF(Y89&lt;120,Y86*Y89,IF(Y89&gt;300,Y86*120+Y87*180+Y88*(Y89-300),Y86*120+Y87*(Y89-120))),2)</f>
        <v>0</v>
      </c>
      <c r="Z90" s="30">
        <f t="shared" ref="Z90" si="138">ROUNDDOWN(IF(Z89&lt;120,Z86*Z89,IF(Z89&gt;300,Z86*120+Z87*180+Z88*(Z89-300),Z86*120+Z87*(Z89-120))),2)</f>
        <v>0</v>
      </c>
      <c r="AA90" s="30">
        <f t="shared" ref="AA90" si="139">ROUNDDOWN(IF(AA89&lt;120,AA86*AA89,IF(AA89&gt;300,AA86*120+AA87*180+AA88*(AA89-300),AA86*120+AA87*(AA89-120))),2)</f>
        <v>0</v>
      </c>
      <c r="AB90" s="30">
        <f t="shared" ref="AB90" si="140">ROUNDDOWN(IF(AB89&lt;120,AB86*AB89,IF(AB89&gt;300,AB86*120+AB87*180+AB88*(AB89-300),AB86*120+AB87*(AB89-120))),2)</f>
        <v>0</v>
      </c>
      <c r="AC90" s="30">
        <f t="shared" ref="AC90" si="141">ROUNDDOWN(IF(AC89&lt;120,AC86*AC89,IF(AC89&gt;300,AC86*120+AC87*180+AC88*(AC89-300),AC86*120+AC87*(AC89-120))),2)</f>
        <v>0</v>
      </c>
      <c r="AD90" s="30">
        <f t="shared" ref="AD90" si="142">ROUNDDOWN(IF(AD89&lt;120,AD86*AD89,IF(AD89&gt;300,AD86*120+AD87*180+AD88*(AD89-300),AD86*120+AD87*(AD89-120))),2)</f>
        <v>0</v>
      </c>
      <c r="AE90" s="30">
        <f t="shared" ref="AE90" si="143">ROUNDDOWN(IF(AE89&lt;120,AE86*AE89,IF(AE89&gt;300,AE86*120+AE87*180+AE88*(AE89-300),AE86*120+AE87*(AE89-120))),2)</f>
        <v>0</v>
      </c>
      <c r="AF90" s="30">
        <f t="shared" ref="AF90" si="144">ROUNDDOWN(IF(AF89&lt;120,AF86*AF89,IF(AF89&gt;300,AF86*120+AF87*180+AF88*(AF89-300),AF86*120+AF87*(AF89-120))),2)</f>
        <v>0</v>
      </c>
      <c r="AG90" s="31">
        <f>SUM(I90:AF90)</f>
        <v>0</v>
      </c>
      <c r="AH90" s="32">
        <f>ROUNDDOWN(E90+AG90,0)</f>
        <v>0</v>
      </c>
    </row>
    <row r="91" spans="2:36" ht="13.2" customHeight="1" x14ac:dyDescent="0.2">
      <c r="B91" s="126"/>
      <c r="C91" s="128" t="s">
        <v>43</v>
      </c>
      <c r="D91" s="146" t="s">
        <v>44</v>
      </c>
      <c r="E91" s="134"/>
      <c r="F91" s="135"/>
      <c r="G91" s="136"/>
      <c r="H91" s="95" t="s">
        <v>76</v>
      </c>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77"/>
      <c r="AH91" s="23"/>
      <c r="AI91" s="23"/>
    </row>
    <row r="92" spans="2:36" ht="13.2" customHeight="1" x14ac:dyDescent="0.2">
      <c r="B92" s="126"/>
      <c r="C92" s="129"/>
      <c r="D92" s="147"/>
      <c r="E92" s="137"/>
      <c r="F92" s="138"/>
      <c r="G92" s="139"/>
      <c r="H92" s="92" t="s">
        <v>100</v>
      </c>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8"/>
      <c r="AH92" s="23"/>
      <c r="AI92" s="23"/>
    </row>
    <row r="93" spans="2:36" x14ac:dyDescent="0.2">
      <c r="B93" s="126"/>
      <c r="C93" s="129"/>
      <c r="D93" s="148" t="s">
        <v>45</v>
      </c>
      <c r="E93" s="140">
        <v>19</v>
      </c>
      <c r="F93" s="141"/>
      <c r="G93" s="142"/>
      <c r="H93" s="93" t="s">
        <v>78</v>
      </c>
      <c r="I93" s="81">
        <v>1959</v>
      </c>
      <c r="J93" s="81">
        <v>2170</v>
      </c>
      <c r="K93" s="82">
        <v>2004</v>
      </c>
      <c r="L93" s="82">
        <v>393</v>
      </c>
      <c r="M93" s="84"/>
      <c r="N93" s="84"/>
      <c r="O93" s="82">
        <v>1664</v>
      </c>
      <c r="P93" s="82">
        <v>1803</v>
      </c>
      <c r="Q93" s="82">
        <v>1612</v>
      </c>
      <c r="R93" s="82">
        <v>1997</v>
      </c>
      <c r="S93" s="82">
        <v>1694</v>
      </c>
      <c r="T93" s="82">
        <v>1883</v>
      </c>
      <c r="U93" s="26">
        <f>I93</f>
        <v>1959</v>
      </c>
      <c r="V93" s="26">
        <f t="shared" ref="V93:V94" si="145">J93</f>
        <v>2170</v>
      </c>
      <c r="W93" s="26">
        <f t="shared" ref="W93:W94" si="146">K93</f>
        <v>2004</v>
      </c>
      <c r="X93" s="26">
        <f t="shared" ref="X93:X94" si="147">L93</f>
        <v>393</v>
      </c>
      <c r="Y93" s="79">
        <f t="shared" ref="Y93:Y94" si="148">M93</f>
        <v>0</v>
      </c>
      <c r="Z93" s="79">
        <f t="shared" ref="Z93:Z94" si="149">N93</f>
        <v>0</v>
      </c>
      <c r="AA93" s="26">
        <f t="shared" ref="AA93:AA94" si="150">O93</f>
        <v>1664</v>
      </c>
      <c r="AB93" s="26">
        <f t="shared" ref="AB93:AB94" si="151">P93</f>
        <v>1803</v>
      </c>
      <c r="AC93" s="26">
        <f t="shared" ref="AC93:AC94" si="152">Q93</f>
        <v>1612</v>
      </c>
      <c r="AD93" s="26">
        <f t="shared" ref="AD93:AD94" si="153">R93</f>
        <v>1997</v>
      </c>
      <c r="AE93" s="26">
        <f t="shared" ref="AE93:AE94" si="154">S93</f>
        <v>1694</v>
      </c>
      <c r="AF93" s="26">
        <f t="shared" ref="AF93:AF94" si="155">T93</f>
        <v>1883</v>
      </c>
      <c r="AG93" s="27">
        <f>SUM(I93:AF93)</f>
        <v>34358</v>
      </c>
      <c r="AH93" s="23" t="s">
        <v>59</v>
      </c>
      <c r="AI93" s="28">
        <f>AG93-SUM(I93:N93)</f>
        <v>27832</v>
      </c>
    </row>
    <row r="94" spans="2:36" x14ac:dyDescent="0.2">
      <c r="B94" s="126"/>
      <c r="C94" s="129"/>
      <c r="D94" s="147"/>
      <c r="E94" s="143"/>
      <c r="F94" s="144"/>
      <c r="G94" s="145"/>
      <c r="H94" s="96" t="s">
        <v>79</v>
      </c>
      <c r="I94" s="85"/>
      <c r="J94" s="85"/>
      <c r="K94" s="84"/>
      <c r="L94" s="86">
        <v>1771</v>
      </c>
      <c r="M94" s="87">
        <v>1892</v>
      </c>
      <c r="N94" s="86">
        <v>2049</v>
      </c>
      <c r="O94" s="86">
        <v>406</v>
      </c>
      <c r="P94" s="85"/>
      <c r="Q94" s="85"/>
      <c r="R94" s="85"/>
      <c r="S94" s="85"/>
      <c r="T94" s="85"/>
      <c r="U94" s="79">
        <f>I94</f>
        <v>0</v>
      </c>
      <c r="V94" s="79">
        <f t="shared" si="145"/>
        <v>0</v>
      </c>
      <c r="W94" s="79">
        <f t="shared" si="146"/>
        <v>0</v>
      </c>
      <c r="X94" s="26">
        <f t="shared" si="147"/>
        <v>1771</v>
      </c>
      <c r="Y94" s="26">
        <f t="shared" si="148"/>
        <v>1892</v>
      </c>
      <c r="Z94" s="26">
        <f t="shared" si="149"/>
        <v>2049</v>
      </c>
      <c r="AA94" s="26">
        <f t="shared" si="150"/>
        <v>406</v>
      </c>
      <c r="AB94" s="79">
        <f t="shared" si="151"/>
        <v>0</v>
      </c>
      <c r="AC94" s="79">
        <f t="shared" si="152"/>
        <v>0</v>
      </c>
      <c r="AD94" s="79">
        <f t="shared" si="153"/>
        <v>0</v>
      </c>
      <c r="AE94" s="79">
        <f t="shared" si="154"/>
        <v>0</v>
      </c>
      <c r="AF94" s="79">
        <f t="shared" si="155"/>
        <v>0</v>
      </c>
      <c r="AG94" s="27">
        <f>SUM(I94:AF94)</f>
        <v>12236</v>
      </c>
      <c r="AH94" s="23"/>
      <c r="AI94" s="28"/>
    </row>
    <row r="95" spans="2:36" ht="13.8" thickBot="1" x14ac:dyDescent="0.25">
      <c r="B95" s="127"/>
      <c r="C95" s="130"/>
      <c r="D95" s="29" t="s">
        <v>46</v>
      </c>
      <c r="E95" s="131">
        <f>ROUNDDOWN(E91*E93*24,2)</f>
        <v>0</v>
      </c>
      <c r="F95" s="132"/>
      <c r="G95" s="133"/>
      <c r="H95" s="94" t="s">
        <v>80</v>
      </c>
      <c r="I95" s="30">
        <f>ROUNDDOWN((I91*I93)+(I92*I94),2)</f>
        <v>0</v>
      </c>
      <c r="J95" s="30">
        <f t="shared" ref="J95:AF95" si="156">ROUNDDOWN((J91*J93)+(J92*J94),2)</f>
        <v>0</v>
      </c>
      <c r="K95" s="30">
        <f t="shared" si="156"/>
        <v>0</v>
      </c>
      <c r="L95" s="30">
        <f t="shared" si="156"/>
        <v>0</v>
      </c>
      <c r="M95" s="30">
        <f t="shared" si="156"/>
        <v>0</v>
      </c>
      <c r="N95" s="30">
        <f t="shared" si="156"/>
        <v>0</v>
      </c>
      <c r="O95" s="30">
        <f t="shared" si="156"/>
        <v>0</v>
      </c>
      <c r="P95" s="30">
        <f t="shared" si="156"/>
        <v>0</v>
      </c>
      <c r="Q95" s="30">
        <f t="shared" si="156"/>
        <v>0</v>
      </c>
      <c r="R95" s="30">
        <f t="shared" si="156"/>
        <v>0</v>
      </c>
      <c r="S95" s="30">
        <f t="shared" si="156"/>
        <v>0</v>
      </c>
      <c r="T95" s="30">
        <f t="shared" si="156"/>
        <v>0</v>
      </c>
      <c r="U95" s="30">
        <f t="shared" si="156"/>
        <v>0</v>
      </c>
      <c r="V95" s="30">
        <f t="shared" si="156"/>
        <v>0</v>
      </c>
      <c r="W95" s="30">
        <f t="shared" si="156"/>
        <v>0</v>
      </c>
      <c r="X95" s="30">
        <f t="shared" si="156"/>
        <v>0</v>
      </c>
      <c r="Y95" s="30">
        <f t="shared" si="156"/>
        <v>0</v>
      </c>
      <c r="Z95" s="30">
        <f t="shared" si="156"/>
        <v>0</v>
      </c>
      <c r="AA95" s="30">
        <f t="shared" si="156"/>
        <v>0</v>
      </c>
      <c r="AB95" s="30">
        <f t="shared" si="156"/>
        <v>0</v>
      </c>
      <c r="AC95" s="30">
        <f t="shared" si="156"/>
        <v>0</v>
      </c>
      <c r="AD95" s="30">
        <f t="shared" si="156"/>
        <v>0</v>
      </c>
      <c r="AE95" s="30">
        <f t="shared" si="156"/>
        <v>0</v>
      </c>
      <c r="AF95" s="30">
        <f t="shared" si="156"/>
        <v>0</v>
      </c>
      <c r="AG95" s="31">
        <f>SUM(I95:AF95)</f>
        <v>0</v>
      </c>
      <c r="AH95" s="32">
        <f>ROUNDDOWN(E95+AG95,0)</f>
        <v>0</v>
      </c>
    </row>
    <row r="96" spans="2:36" ht="13.8" thickBot="1" x14ac:dyDescent="0.25">
      <c r="B96" s="33"/>
      <c r="C96" s="34"/>
      <c r="D96" s="35"/>
      <c r="E96" s="36"/>
      <c r="F96" s="36"/>
      <c r="G96" s="36"/>
      <c r="H96" s="37"/>
      <c r="K96" s="38"/>
      <c r="L96" s="38"/>
      <c r="M96" s="39"/>
      <c r="AG96" s="6" t="s">
        <v>48</v>
      </c>
      <c r="AH96" s="40">
        <f>AH90+AH95</f>
        <v>0</v>
      </c>
    </row>
    <row r="97" spans="11:35" x14ac:dyDescent="0.2">
      <c r="AG97" s="7"/>
      <c r="AH97" s="41"/>
    </row>
    <row r="100" spans="11:35" ht="20.100000000000001" customHeight="1" thickBot="1" x14ac:dyDescent="0.25">
      <c r="K100" s="46" t="s">
        <v>10</v>
      </c>
      <c r="L100" s="46"/>
      <c r="M100" s="46"/>
      <c r="N100" s="47"/>
      <c r="O100" s="47"/>
      <c r="P100" s="47"/>
      <c r="Q100" s="47"/>
      <c r="R100" s="46" t="s">
        <v>11</v>
      </c>
      <c r="S100" s="46"/>
      <c r="T100" s="48"/>
      <c r="Y100" s="47"/>
      <c r="Z100" s="189" t="s">
        <v>12</v>
      </c>
      <c r="AA100" s="189"/>
      <c r="AB100" s="48"/>
      <c r="AF100" s="47"/>
      <c r="AG100" s="49"/>
      <c r="AH100" s="50"/>
      <c r="AI100" s="1" t="s">
        <v>55</v>
      </c>
    </row>
    <row r="101" spans="11:35" ht="20.100000000000001" customHeight="1" thickBot="1" x14ac:dyDescent="0.25">
      <c r="K101" s="192">
        <f>AH29+AH38+AH52+AH68+AH81+AH96</f>
        <v>0</v>
      </c>
      <c r="L101" s="193"/>
      <c r="M101" s="51" t="s">
        <v>13</v>
      </c>
      <c r="N101" s="47"/>
      <c r="O101" s="47"/>
      <c r="P101" s="47"/>
      <c r="Q101" s="47"/>
      <c r="R101" s="186">
        <f>ROUNDUP(K101/1.1,0)</f>
        <v>0</v>
      </c>
      <c r="S101" s="187"/>
      <c r="T101" s="52" t="s">
        <v>13</v>
      </c>
      <c r="Y101" s="47"/>
      <c r="Z101" s="194">
        <f>K101-R101</f>
        <v>0</v>
      </c>
      <c r="AA101" s="195"/>
      <c r="AB101" s="52" t="s">
        <v>13</v>
      </c>
      <c r="AF101" s="47"/>
      <c r="AG101" s="53"/>
      <c r="AH101" s="54"/>
      <c r="AI101" s="28">
        <f>AG22+AG35+AG26+AG45+AG49+AG61+AG65+AG76+AG77+AG78+AG79+AG89+AG93+AG94+AG66+AG50+AG36+AG27</f>
        <v>951716</v>
      </c>
    </row>
    <row r="102" spans="11:35" ht="20.100000000000001" customHeight="1" x14ac:dyDescent="0.2">
      <c r="K102" s="190" t="s">
        <v>69</v>
      </c>
      <c r="L102" s="190"/>
      <c r="M102" s="55"/>
      <c r="N102" s="56"/>
      <c r="O102" s="56"/>
      <c r="P102" s="56"/>
      <c r="Q102" s="191" t="s">
        <v>14</v>
      </c>
      <c r="R102" s="191"/>
      <c r="S102" s="191"/>
      <c r="T102" s="191"/>
      <c r="U102" s="191"/>
      <c r="V102" s="56"/>
      <c r="W102" s="56"/>
      <c r="X102" s="56"/>
      <c r="Y102" s="191" t="s">
        <v>70</v>
      </c>
      <c r="Z102" s="191"/>
      <c r="AA102" s="191"/>
      <c r="AB102" s="191"/>
      <c r="AC102" s="191"/>
      <c r="AD102" s="56"/>
      <c r="AE102" s="56"/>
      <c r="AF102" s="47"/>
      <c r="AG102" s="49"/>
      <c r="AH102" s="50"/>
    </row>
    <row r="103" spans="11:35" ht="20.25" customHeight="1" x14ac:dyDescent="0.2">
      <c r="M103" s="57"/>
      <c r="N103" s="57"/>
      <c r="O103" s="57"/>
      <c r="P103" s="57"/>
      <c r="Q103" s="188" t="s">
        <v>71</v>
      </c>
      <c r="R103" s="188"/>
      <c r="S103" s="188"/>
      <c r="T103" s="188"/>
      <c r="U103" s="188"/>
      <c r="V103" s="57"/>
      <c r="W103" s="57"/>
      <c r="X103" s="57"/>
      <c r="Y103" s="188"/>
      <c r="Z103" s="188"/>
      <c r="AA103" s="188"/>
      <c r="AB103" s="188"/>
      <c r="AC103" s="188"/>
      <c r="AD103" s="57"/>
      <c r="AE103" s="57"/>
      <c r="AF103" s="57"/>
      <c r="AG103" s="45"/>
      <c r="AH103" s="45"/>
    </row>
    <row r="107" spans="11:35" ht="13.8" thickBot="1" x14ac:dyDescent="0.25"/>
    <row r="108" spans="11:35" ht="16.2" thickBot="1" x14ac:dyDescent="0.25">
      <c r="S108" s="186">
        <v>18432506</v>
      </c>
      <c r="T108" s="187"/>
    </row>
  </sheetData>
  <sheetProtection password="C75C" sheet="1" objects="1" scenarios="1" selectLockedCells="1"/>
  <mergeCells count="105">
    <mergeCell ref="S108:T108"/>
    <mergeCell ref="Q103:U103"/>
    <mergeCell ref="Y103:AC103"/>
    <mergeCell ref="E95:G95"/>
    <mergeCell ref="Z100:AA100"/>
    <mergeCell ref="K102:L102"/>
    <mergeCell ref="Q102:U102"/>
    <mergeCell ref="Y102:AC102"/>
    <mergeCell ref="K101:L101"/>
    <mergeCell ref="R101:S101"/>
    <mergeCell ref="Z101:AA101"/>
    <mergeCell ref="B70:B71"/>
    <mergeCell ref="C70:C71"/>
    <mergeCell ref="D70:G71"/>
    <mergeCell ref="H70:AG70"/>
    <mergeCell ref="B72:B80"/>
    <mergeCell ref="C72:C80"/>
    <mergeCell ref="D72:D75"/>
    <mergeCell ref="E72:G75"/>
    <mergeCell ref="D76:D79"/>
    <mergeCell ref="E76:G79"/>
    <mergeCell ref="E80:G80"/>
    <mergeCell ref="B84:B85"/>
    <mergeCell ref="C84:C85"/>
    <mergeCell ref="D84:G85"/>
    <mergeCell ref="H84:AG84"/>
    <mergeCell ref="B86:B95"/>
    <mergeCell ref="C86:C90"/>
    <mergeCell ref="E90:G90"/>
    <mergeCell ref="C91:C95"/>
    <mergeCell ref="D91:D92"/>
    <mergeCell ref="D93:D94"/>
    <mergeCell ref="E91:G92"/>
    <mergeCell ref="E93:G94"/>
    <mergeCell ref="D86:D87"/>
    <mergeCell ref="D88:D89"/>
    <mergeCell ref="E86:G87"/>
    <mergeCell ref="E88:G89"/>
    <mergeCell ref="B56:B57"/>
    <mergeCell ref="C56:C57"/>
    <mergeCell ref="D56:G57"/>
    <mergeCell ref="H56:AG56"/>
    <mergeCell ref="B58:B67"/>
    <mergeCell ref="C58:C62"/>
    <mergeCell ref="E62:G62"/>
    <mergeCell ref="C63:C67"/>
    <mergeCell ref="E67:G67"/>
    <mergeCell ref="D63:D64"/>
    <mergeCell ref="D65:D66"/>
    <mergeCell ref="E63:G64"/>
    <mergeCell ref="E65:G66"/>
    <mergeCell ref="D58:D59"/>
    <mergeCell ref="D60:D61"/>
    <mergeCell ref="E58:G59"/>
    <mergeCell ref="E60:G61"/>
    <mergeCell ref="B40:B41"/>
    <mergeCell ref="C40:C41"/>
    <mergeCell ref="D40:G41"/>
    <mergeCell ref="H40:AG40"/>
    <mergeCell ref="B42:B51"/>
    <mergeCell ref="C42:C46"/>
    <mergeCell ref="E46:G46"/>
    <mergeCell ref="C47:C51"/>
    <mergeCell ref="E51:G51"/>
    <mergeCell ref="D47:D48"/>
    <mergeCell ref="D49:D50"/>
    <mergeCell ref="E47:G48"/>
    <mergeCell ref="D42:D43"/>
    <mergeCell ref="D44:D45"/>
    <mergeCell ref="E42:G43"/>
    <mergeCell ref="E44:G45"/>
    <mergeCell ref="E49:G50"/>
    <mergeCell ref="B31:B32"/>
    <mergeCell ref="C31:C32"/>
    <mergeCell ref="D31:G32"/>
    <mergeCell ref="H31:AG31"/>
    <mergeCell ref="B33:B37"/>
    <mergeCell ref="C33:C37"/>
    <mergeCell ref="E37:G37"/>
    <mergeCell ref="D33:D34"/>
    <mergeCell ref="D35:D36"/>
    <mergeCell ref="E33:G34"/>
    <mergeCell ref="E35:G36"/>
    <mergeCell ref="B19:B28"/>
    <mergeCell ref="C19:C23"/>
    <mergeCell ref="E23:G23"/>
    <mergeCell ref="C24:C28"/>
    <mergeCell ref="E28:G28"/>
    <mergeCell ref="E24:G25"/>
    <mergeCell ref="E26:G27"/>
    <mergeCell ref="D24:D25"/>
    <mergeCell ref="D26:D27"/>
    <mergeCell ref="E19:G20"/>
    <mergeCell ref="D19:D20"/>
    <mergeCell ref="D21:D22"/>
    <mergeCell ref="E21:G22"/>
    <mergeCell ref="B17:B18"/>
    <mergeCell ref="C17:C18"/>
    <mergeCell ref="D17:G18"/>
    <mergeCell ref="H17:AG17"/>
    <mergeCell ref="A2:AH2"/>
    <mergeCell ref="B4:D4"/>
    <mergeCell ref="E4:M4"/>
    <mergeCell ref="B5:D5"/>
    <mergeCell ref="E5:M5"/>
  </mergeCells>
  <phoneticPr fontId="1"/>
  <pageMargins left="0.7" right="0.7" top="0.75" bottom="0.75" header="0.3" footer="0.3"/>
  <pageSetup paperSize="8" scale="60" fitToHeight="0" orientation="landscape" r:id="rId1"/>
  <rowBreaks count="1" manualBreakCount="1">
    <brk id="8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 </vt:lpstr>
      <vt:lpstr>'入札内訳書 '!Print_Area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2021-10-28T23:57:27Z</cp:lastPrinted>
  <dcterms:created xsi:type="dcterms:W3CDTF">2019-07-17T02:04:21Z</dcterms:created>
  <dcterms:modified xsi:type="dcterms:W3CDTF">2021-11-10T07:10:11Z</dcterms:modified>
</cp:coreProperties>
</file>