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1\0501000_清掃管理事務所$\04 施設係\204 【電力自由化関係】\03 公告関係\市HPリンク用\01 清掃施設\"/>
    </mc:Choice>
  </mc:AlternateContent>
  <bookViews>
    <workbookView xWindow="120" yWindow="108" windowWidth="23712" windowHeight="9840"/>
  </bookViews>
  <sheets>
    <sheet name="清掃施設" sheetId="1" r:id="rId1"/>
  </sheets>
  <definedNames>
    <definedName name="\A">#REF!</definedName>
    <definedName name="_xlnm.Print_Area" localSheetId="0">清掃施設!$A$1:$V$77</definedName>
  </definedNames>
  <calcPr calcId="162913"/>
</workbook>
</file>

<file path=xl/calcChain.xml><?xml version="1.0" encoding="utf-8"?>
<calcChain xmlns="http://schemas.openxmlformats.org/spreadsheetml/2006/main">
  <c r="D62" i="1" l="1"/>
  <c r="T34" i="1" l="1"/>
  <c r="S34" i="1"/>
  <c r="R34" i="1"/>
  <c r="Q34" i="1"/>
  <c r="P34" i="1"/>
  <c r="O34" i="1"/>
  <c r="N34" i="1"/>
  <c r="M34" i="1"/>
  <c r="L34" i="1"/>
  <c r="K34" i="1"/>
  <c r="J34" i="1"/>
  <c r="I34" i="1"/>
  <c r="D34" i="1"/>
  <c r="U33" i="1"/>
  <c r="U32" i="1"/>
  <c r="T29" i="1"/>
  <c r="S29" i="1"/>
  <c r="R29" i="1"/>
  <c r="Q29" i="1"/>
  <c r="P29" i="1"/>
  <c r="O29" i="1"/>
  <c r="N29" i="1"/>
  <c r="M29" i="1"/>
  <c r="L29" i="1"/>
  <c r="K29" i="1"/>
  <c r="J29" i="1"/>
  <c r="I29" i="1"/>
  <c r="D29" i="1"/>
  <c r="U28" i="1"/>
  <c r="U34" i="1" l="1"/>
  <c r="V34" i="1" s="1"/>
  <c r="V32" i="1"/>
  <c r="U29" i="1"/>
  <c r="V29" i="1" s="1"/>
  <c r="D49" i="1"/>
  <c r="T62" i="1" l="1"/>
  <c r="S62" i="1"/>
  <c r="R62" i="1"/>
  <c r="Q62" i="1"/>
  <c r="P62" i="1"/>
  <c r="O62" i="1"/>
  <c r="N62" i="1"/>
  <c r="M62" i="1"/>
  <c r="L62" i="1"/>
  <c r="K62" i="1"/>
  <c r="J62" i="1"/>
  <c r="I62" i="1"/>
  <c r="J49" i="1" l="1"/>
  <c r="K49" i="1"/>
  <c r="L49" i="1"/>
  <c r="M49" i="1"/>
  <c r="N49" i="1"/>
  <c r="O49" i="1"/>
  <c r="P49" i="1"/>
  <c r="Q49" i="1"/>
  <c r="R49" i="1"/>
  <c r="S49" i="1"/>
  <c r="T49" i="1"/>
  <c r="I49" i="1"/>
  <c r="U61" i="1" l="1"/>
  <c r="T68" i="1" l="1"/>
  <c r="S68" i="1"/>
  <c r="T65" i="1"/>
  <c r="S65" i="1"/>
  <c r="T57" i="1"/>
  <c r="S57" i="1"/>
  <c r="T54" i="1"/>
  <c r="S54" i="1"/>
  <c r="T44" i="1"/>
  <c r="S44" i="1"/>
  <c r="T39" i="1"/>
  <c r="S39" i="1"/>
  <c r="T26" i="1"/>
  <c r="S26" i="1"/>
  <c r="R68" i="1"/>
  <c r="R65" i="1"/>
  <c r="R57" i="1"/>
  <c r="R54" i="1"/>
  <c r="R44" i="1"/>
  <c r="R39" i="1"/>
  <c r="R26" i="1"/>
  <c r="U48" i="1" l="1"/>
  <c r="D44" i="1"/>
  <c r="Q44" i="1"/>
  <c r="P44" i="1"/>
  <c r="O44" i="1"/>
  <c r="N44" i="1"/>
  <c r="M44" i="1"/>
  <c r="L44" i="1"/>
  <c r="K44" i="1"/>
  <c r="J44" i="1"/>
  <c r="I44" i="1"/>
  <c r="U43" i="1"/>
  <c r="O52" i="1"/>
  <c r="D57" i="1"/>
  <c r="Q57" i="1"/>
  <c r="P57" i="1"/>
  <c r="O57" i="1"/>
  <c r="N57" i="1"/>
  <c r="M57" i="1"/>
  <c r="L57" i="1"/>
  <c r="K57" i="1"/>
  <c r="J57" i="1"/>
  <c r="I57" i="1"/>
  <c r="U56" i="1"/>
  <c r="U44" i="1" l="1"/>
  <c r="V44" i="1" s="1"/>
  <c r="U57" i="1"/>
  <c r="V57" i="1" s="1"/>
  <c r="D68" i="1"/>
  <c r="Q68" i="1"/>
  <c r="P68" i="1"/>
  <c r="O68" i="1"/>
  <c r="N68" i="1"/>
  <c r="M68" i="1"/>
  <c r="L68" i="1"/>
  <c r="K68" i="1"/>
  <c r="J68" i="1"/>
  <c r="I68" i="1"/>
  <c r="U67" i="1"/>
  <c r="U68" i="1" l="1"/>
  <c r="V68" i="1" s="1"/>
  <c r="Q65" i="1"/>
  <c r="P65" i="1"/>
  <c r="O65" i="1"/>
  <c r="N65" i="1"/>
  <c r="M65" i="1"/>
  <c r="L65" i="1"/>
  <c r="K65" i="1"/>
  <c r="J65" i="1"/>
  <c r="I65" i="1"/>
  <c r="D65" i="1"/>
  <c r="U64" i="1"/>
  <c r="U60" i="1"/>
  <c r="V60" i="1" s="1"/>
  <c r="U47" i="1"/>
  <c r="V47" i="1" s="1"/>
  <c r="Q54" i="1"/>
  <c r="P54" i="1"/>
  <c r="O54" i="1"/>
  <c r="N54" i="1"/>
  <c r="M54" i="1"/>
  <c r="L54" i="1"/>
  <c r="K54" i="1"/>
  <c r="J54" i="1"/>
  <c r="I54" i="1"/>
  <c r="D54" i="1"/>
  <c r="U53" i="1"/>
  <c r="U52" i="1"/>
  <c r="D39" i="1"/>
  <c r="I39" i="1"/>
  <c r="J39" i="1"/>
  <c r="K39" i="1"/>
  <c r="L39" i="1"/>
  <c r="M39" i="1"/>
  <c r="N39" i="1"/>
  <c r="O39" i="1"/>
  <c r="P39" i="1"/>
  <c r="Q39" i="1"/>
  <c r="U38" i="1"/>
  <c r="U37" i="1"/>
  <c r="U23" i="1"/>
  <c r="U24" i="1"/>
  <c r="U25" i="1"/>
  <c r="U22" i="1"/>
  <c r="I26" i="1"/>
  <c r="J26" i="1"/>
  <c r="K26" i="1"/>
  <c r="L26" i="1"/>
  <c r="M26" i="1"/>
  <c r="N26" i="1"/>
  <c r="O26" i="1"/>
  <c r="P26" i="1"/>
  <c r="Q26" i="1"/>
  <c r="V23" i="1" l="1"/>
  <c r="V52" i="1"/>
  <c r="V37" i="1"/>
  <c r="U49" i="1"/>
  <c r="V49" i="1" s="1"/>
  <c r="U62" i="1"/>
  <c r="V62" i="1" s="1"/>
  <c r="U65" i="1"/>
  <c r="V65" i="1" s="1"/>
  <c r="U54" i="1"/>
  <c r="V54" i="1" s="1"/>
  <c r="U39" i="1"/>
  <c r="V39" i="1" s="1"/>
  <c r="D26" i="1" l="1"/>
  <c r="U26" i="1" l="1"/>
  <c r="V26" i="1" s="1"/>
  <c r="J72" i="1" s="1"/>
  <c r="J75" i="1" s="1"/>
  <c r="N75" i="1" s="1"/>
  <c r="R75" i="1" s="1"/>
</calcChain>
</file>

<file path=xl/sharedStrings.xml><?xml version="1.0" encoding="utf-8"?>
<sst xmlns="http://schemas.openxmlformats.org/spreadsheetml/2006/main" count="177" uniqueCount="90">
  <si>
    <t>施設名</t>
    <rPh sb="0" eb="2">
      <t>シセツ</t>
    </rPh>
    <rPh sb="2" eb="3">
      <t>メイ</t>
    </rPh>
    <phoneticPr fontId="1"/>
  </si>
  <si>
    <t>種別</t>
    <rPh sb="0" eb="2">
      <t>シュベツ</t>
    </rPh>
    <phoneticPr fontId="1"/>
  </si>
  <si>
    <t>基本料金A</t>
    <rPh sb="0" eb="2">
      <t>キホン</t>
    </rPh>
    <rPh sb="2" eb="4">
      <t>リョウキン</t>
    </rPh>
    <phoneticPr fontId="1"/>
  </si>
  <si>
    <t>北部清掃センター</t>
    <rPh sb="0" eb="2">
      <t>ホクブ</t>
    </rPh>
    <rPh sb="2" eb="4">
      <t>セイソウ</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</si>
  <si>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</si>
  <si>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</si>
  <si>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基本料金計（円） a×b×c×12月</t>
    <rPh sb="0" eb="2">
      <t>キホン</t>
    </rPh>
    <rPh sb="2" eb="4">
      <t>リョウキン</t>
    </rPh>
    <rPh sb="4" eb="5">
      <t>ケイ</t>
    </rPh>
    <rPh sb="6" eb="7">
      <t>エン</t>
    </rPh>
    <rPh sb="17" eb="18">
      <t>ガツ</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</si>
  <si>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</si>
  <si>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</si>
  <si>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</si>
  <si>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</si>
  <si>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</si>
  <si>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</si>
  <si>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</si>
  <si>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</si>
  <si>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</si>
  <si>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</si>
  <si>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</si>
  <si>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</si>
  <si>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</si>
  <si>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</si>
  <si>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</si>
  <si>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電力量料金単価（円/kW） c</t>
    <rPh sb="0" eb="2">
      <t>デンリョク</t>
    </rPh>
    <rPh sb="2" eb="3">
      <t>リョウ</t>
    </rPh>
    <rPh sb="3" eb="5">
      <t>リョウキン</t>
    </rPh>
    <rPh sb="5" eb="7">
      <t>タンカ</t>
    </rPh>
    <rPh sb="8" eb="9">
      <t>エン</t>
    </rPh>
    <phoneticPr fontId="1"/>
  </si>
  <si>
    <t>電力量料金計（円） c×d</t>
    <rPh sb="0" eb="2">
      <t>デンリョク</t>
    </rPh>
    <rPh sb="2" eb="3">
      <t>リョウ</t>
    </rPh>
    <rPh sb="3" eb="5">
      <t>リョウキン</t>
    </rPh>
    <rPh sb="5" eb="6">
      <t>ケイ</t>
    </rPh>
    <rPh sb="7" eb="8">
      <t>エン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</si>
  <si>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</si>
  <si>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</si>
  <si>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</si>
  <si>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</si>
  <si>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３　入力する「基本料金単価（円/kW a」には、力率調整割引または割増の金額を含めないこと。なお、「力率調整 c」欄の率合いは、直近の実積率合いを採用している。</t>
    <rPh sb="2" eb="4">
      <t>ニュウリョク</t>
    </rPh>
    <rPh sb="7" eb="9">
      <t>キホン</t>
    </rPh>
    <rPh sb="9" eb="11">
      <t>リョウキン</t>
    </rPh>
    <rPh sb="11" eb="13">
      <t>タンカ</t>
    </rPh>
    <rPh sb="14" eb="15">
      <t>エン</t>
    </rPh>
    <rPh sb="24" eb="26">
      <t>リキリツ</t>
    </rPh>
    <rPh sb="26" eb="28">
      <t>チョウセイ</t>
    </rPh>
    <rPh sb="28" eb="30">
      <t>ワリビキ</t>
    </rPh>
    <rPh sb="33" eb="35">
      <t>ワリマシ</t>
    </rPh>
    <rPh sb="36" eb="38">
      <t>キンガク</t>
    </rPh>
    <rPh sb="39" eb="40">
      <t>フク</t>
    </rPh>
    <rPh sb="50" eb="52">
      <t>リキリツ</t>
    </rPh>
    <rPh sb="52" eb="54">
      <t>チョウセイ</t>
    </rPh>
    <rPh sb="57" eb="58">
      <t>ラン</t>
    </rPh>
    <rPh sb="59" eb="60">
      <t>リツ</t>
    </rPh>
    <rPh sb="60" eb="61">
      <t>ア</t>
    </rPh>
    <rPh sb="64" eb="66">
      <t>チョッキン</t>
    </rPh>
    <rPh sb="67" eb="70">
      <t>ジッセキリツ</t>
    </rPh>
    <rPh sb="70" eb="71">
      <t>ア</t>
    </rPh>
    <rPh sb="73" eb="75">
      <t>サイヨウ</t>
    </rPh>
    <phoneticPr fontId="1"/>
  </si>
  <si>
    <t>○清掃施設</t>
    <rPh sb="1" eb="3">
      <t>セイソウ</t>
    </rPh>
    <rPh sb="3" eb="5">
      <t>シセツ</t>
    </rPh>
    <phoneticPr fontId="1"/>
  </si>
  <si>
    <t>高圧季節別時間帯別電力</t>
    <rPh sb="0" eb="2">
      <t>コウアツ</t>
    </rPh>
    <rPh sb="2" eb="4">
      <t>キセツ</t>
    </rPh>
    <rPh sb="4" eb="5">
      <t>ベツ</t>
    </rPh>
    <rPh sb="5" eb="8">
      <t>ジカンタイ</t>
    </rPh>
    <rPh sb="8" eb="9">
      <t>ベツ</t>
    </rPh>
    <rPh sb="9" eb="11">
      <t>デンリョク</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</si>
  <si>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</si>
  <si>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</si>
  <si>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</si>
  <si>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</si>
  <si>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力率調整　c</t>
    <rPh sb="0" eb="2">
      <t>リキリツ</t>
    </rPh>
    <rPh sb="2" eb="4">
      <t>チョウセイ</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</si>
  <si>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</si>
  <si>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</si>
  <si>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</si>
  <si>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</si>
  <si>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</si>
  <si>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t>
    <phoneticPr fontId="1"/>
  </si>
  <si>
    <t>高圧電力S</t>
    <rPh sb="0" eb="2">
      <t>コウアツ</t>
    </rPh>
    <rPh sb="2" eb="4">
      <t>デンリョク</t>
    </rPh>
    <phoneticPr fontId="1"/>
  </si>
  <si>
    <t>電力量料金単価（円/kW）夏季 c</t>
    <rPh sb="0" eb="2">
      <t>デンリョク</t>
    </rPh>
    <rPh sb="2" eb="3">
      <t>リョウ</t>
    </rPh>
    <rPh sb="3" eb="5">
      <t>リョウキン</t>
    </rPh>
    <rPh sb="5" eb="7">
      <t>タンカ</t>
    </rPh>
    <rPh sb="8" eb="9">
      <t>エン</t>
    </rPh>
    <rPh sb="13" eb="15">
      <t>カキ</t>
    </rPh>
    <phoneticPr fontId="1"/>
  </si>
  <si>
    <t>電力量料金単価（円/kW）その他季 d</t>
    <rPh sb="0" eb="2">
      <t>デンリョク</t>
    </rPh>
    <rPh sb="2" eb="3">
      <t>リョウ</t>
    </rPh>
    <rPh sb="3" eb="5">
      <t>リョウキン</t>
    </rPh>
    <rPh sb="5" eb="7">
      <t>タンカ</t>
    </rPh>
    <rPh sb="8" eb="9">
      <t>エン</t>
    </rPh>
    <rPh sb="15" eb="16">
      <t>タ</t>
    </rPh>
    <rPh sb="16" eb="17">
      <t>キ</t>
    </rPh>
    <phoneticPr fontId="1"/>
  </si>
  <si>
    <t>予定使用電力量（kWh） 夏季　e</t>
    <rPh sb="0" eb="2">
      <t>ヨテイ</t>
    </rPh>
    <rPh sb="2" eb="4">
      <t>シヨウ</t>
    </rPh>
    <rPh sb="4" eb="6">
      <t>デンリョク</t>
    </rPh>
    <rPh sb="6" eb="7">
      <t>リョウ</t>
    </rPh>
    <rPh sb="13" eb="15">
      <t>カキ</t>
    </rPh>
    <phoneticPr fontId="1"/>
  </si>
  <si>
    <t>予定使用電力量（kWh） その他季　f</t>
    <rPh sb="0" eb="2">
      <t>ヨテイ</t>
    </rPh>
    <rPh sb="2" eb="4">
      <t>シヨウ</t>
    </rPh>
    <rPh sb="4" eb="6">
      <t>デンリョク</t>
    </rPh>
    <rPh sb="6" eb="7">
      <t>リョウ</t>
    </rPh>
    <rPh sb="15" eb="16">
      <t>タ</t>
    </rPh>
    <rPh sb="16" eb="17">
      <t>キ</t>
    </rPh>
    <phoneticPr fontId="1"/>
  </si>
  <si>
    <t>電力量料金計（円）(c×e)+(d×f)</t>
    <rPh sb="0" eb="2">
      <t>デンリョク</t>
    </rPh>
    <rPh sb="2" eb="3">
      <t>リョウ</t>
    </rPh>
    <rPh sb="3" eb="5">
      <t>リョウキン</t>
    </rPh>
    <rPh sb="5" eb="6">
      <t>ケイ</t>
    </rPh>
    <rPh sb="7" eb="8">
      <t>エン</t>
    </rPh>
    <phoneticPr fontId="1"/>
  </si>
  <si>
    <t>基本料金単価（円/kW） a</t>
    <phoneticPr fontId="1"/>
  </si>
  <si>
    <t>契約電力（kW） b</t>
    <phoneticPr fontId="1"/>
  </si>
  <si>
    <t>kW</t>
    <phoneticPr fontId="1"/>
  </si>
  <si>
    <t>基本料金計（円） a×b×12月</t>
    <phoneticPr fontId="1"/>
  </si>
  <si>
    <t>予定使用電力量（kWh） 　d</t>
    <rPh sb="0" eb="2">
      <t>ヨテイ</t>
    </rPh>
    <rPh sb="2" eb="4">
      <t>シヨウ</t>
    </rPh>
    <rPh sb="4" eb="6">
      <t>デンリョク</t>
    </rPh>
    <rPh sb="6" eb="7">
      <t>リョウ</t>
    </rPh>
    <phoneticPr fontId="1"/>
  </si>
  <si>
    <t>kVA</t>
    <phoneticPr fontId="1"/>
  </si>
  <si>
    <t>基本料金計（円） a×12月</t>
    <phoneticPr fontId="1"/>
  </si>
  <si>
    <t>契約電力（kVA） b</t>
    <phoneticPr fontId="1"/>
  </si>
  <si>
    <t>低圧電力</t>
    <rPh sb="0" eb="2">
      <t>テイアツ</t>
    </rPh>
    <rPh sb="2" eb="4">
      <t>デンリョク</t>
    </rPh>
    <phoneticPr fontId="1"/>
  </si>
  <si>
    <t>電力量料金単価（円/kW） その他季 d</t>
    <rPh sb="0" eb="2">
      <t>デンリョク</t>
    </rPh>
    <rPh sb="2" eb="3">
      <t>リョウ</t>
    </rPh>
    <rPh sb="3" eb="5">
      <t>リョウキン</t>
    </rPh>
    <rPh sb="5" eb="7">
      <t>タンカ</t>
    </rPh>
    <rPh sb="8" eb="9">
      <t>エン</t>
    </rPh>
    <rPh sb="16" eb="17">
      <t>タ</t>
    </rPh>
    <rPh sb="17" eb="18">
      <t>キ</t>
    </rPh>
    <phoneticPr fontId="1"/>
  </si>
  <si>
    <t>電力量料金単価（円/kW） 夏季 c</t>
    <rPh sb="0" eb="2">
      <t>デンリョク</t>
    </rPh>
    <rPh sb="2" eb="3">
      <t>リョウ</t>
    </rPh>
    <rPh sb="3" eb="5">
      <t>リョウキン</t>
    </rPh>
    <rPh sb="5" eb="7">
      <t>タンカ</t>
    </rPh>
    <rPh sb="8" eb="9">
      <t>エン</t>
    </rPh>
    <rPh sb="14" eb="16">
      <t>カキ</t>
    </rPh>
    <phoneticPr fontId="1"/>
  </si>
  <si>
    <t>予定使用電力量（kWh） 　夏季 e</t>
    <rPh sb="0" eb="2">
      <t>ヨテイ</t>
    </rPh>
    <rPh sb="2" eb="4">
      <t>シヨウ</t>
    </rPh>
    <rPh sb="4" eb="6">
      <t>デンリョク</t>
    </rPh>
    <rPh sb="6" eb="7">
      <t>リョウ</t>
    </rPh>
    <rPh sb="14" eb="16">
      <t>カキ</t>
    </rPh>
    <phoneticPr fontId="1"/>
  </si>
  <si>
    <t>予定使用電力量（kWh） 　その他季 f</t>
    <rPh sb="0" eb="2">
      <t>ヨテイ</t>
    </rPh>
    <rPh sb="2" eb="4">
      <t>シヨウ</t>
    </rPh>
    <rPh sb="4" eb="6">
      <t>デンリョク</t>
    </rPh>
    <rPh sb="6" eb="7">
      <t>リョウ</t>
    </rPh>
    <rPh sb="16" eb="17">
      <t>タ</t>
    </rPh>
    <rPh sb="17" eb="18">
      <t>キ</t>
    </rPh>
    <phoneticPr fontId="1"/>
  </si>
  <si>
    <t>電力量料金計（円） (c×e)+(d×f)</t>
    <rPh sb="0" eb="2">
      <t>デンリョク</t>
    </rPh>
    <rPh sb="2" eb="3">
      <t>リョウ</t>
    </rPh>
    <rPh sb="3" eb="5">
      <t>リョウキン</t>
    </rPh>
    <rPh sb="5" eb="6">
      <t>ケイ</t>
    </rPh>
    <rPh sb="7" eb="8">
      <t>エン</t>
    </rPh>
    <phoneticPr fontId="1"/>
  </si>
  <si>
    <t>５　入札金額の算定に当たっては、燃料費調整及び再生可能ネルギー発電促進賦課金の額を含めないこと。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1" eb="33">
      <t>ハツデン</t>
    </rPh>
    <rPh sb="33" eb="35">
      <t>ソクシン</t>
    </rPh>
    <rPh sb="35" eb="38">
      <t>フカキン</t>
    </rPh>
    <rPh sb="39" eb="40">
      <t>ガク</t>
    </rPh>
    <rPh sb="41" eb="42">
      <t>フク</t>
    </rPh>
    <phoneticPr fontId="1"/>
  </si>
  <si>
    <t>７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</si>
  <si>
    <t>予定使用電力量計(kwh）</t>
    <rPh sb="0" eb="2">
      <t>ヨテイ</t>
    </rPh>
    <rPh sb="2" eb="4">
      <t>シヨウ</t>
    </rPh>
    <rPh sb="4" eb="6">
      <t>デンリョク</t>
    </rPh>
    <rPh sb="6" eb="7">
      <t>リョウ</t>
    </rPh>
    <rPh sb="7" eb="8">
      <t>ケイ</t>
    </rPh>
    <phoneticPr fontId="1"/>
  </si>
  <si>
    <t>A+B（円）</t>
    <rPh sb="4" eb="5">
      <t>エン</t>
    </rPh>
    <phoneticPr fontId="1"/>
  </si>
  <si>
    <t>①</t>
    <phoneticPr fontId="1"/>
  </si>
  <si>
    <t>この金額を入札書に転記すること</t>
    <rPh sb="2" eb="4">
      <t>キンガク</t>
    </rPh>
    <rPh sb="5" eb="7">
      <t>ニュウサツ</t>
    </rPh>
    <rPh sb="7" eb="8">
      <t>ショ</t>
    </rPh>
    <rPh sb="9" eb="11">
      <t>テンキ</t>
    </rPh>
    <phoneticPr fontId="1"/>
  </si>
  <si>
    <t>総合計（税込み）</t>
    <rPh sb="0" eb="1">
      <t>ソウ</t>
    </rPh>
    <rPh sb="1" eb="3">
      <t>ゴウケイ</t>
    </rPh>
    <rPh sb="4" eb="6">
      <t>ゼイコミ</t>
    </rPh>
    <phoneticPr fontId="1"/>
  </si>
  <si>
    <t>総合計（税抜き）</t>
    <rPh sb="0" eb="1">
      <t>ソウ</t>
    </rPh>
    <rPh sb="1" eb="3">
      <t>ゴウケイ</t>
    </rPh>
    <rPh sb="4" eb="5">
      <t>ゼイ</t>
    </rPh>
    <rPh sb="5" eb="6">
      <t>ヌ</t>
    </rPh>
    <phoneticPr fontId="1"/>
  </si>
  <si>
    <t>消費税</t>
    <rPh sb="0" eb="3">
      <t>ショウヒゼイ</t>
    </rPh>
    <phoneticPr fontId="1"/>
  </si>
  <si>
    <t>円</t>
    <rPh sb="0" eb="1">
      <t>エン</t>
    </rPh>
    <phoneticPr fontId="1"/>
  </si>
  <si>
    <t>クリンピーの丘</t>
    <rPh sb="6" eb="7">
      <t>オカ</t>
    </rPh>
    <phoneticPr fontId="1"/>
  </si>
  <si>
    <t>清掃施設で使用する電力の供給</t>
    <rPh sb="0" eb="2">
      <t>セイソウ</t>
    </rPh>
    <rPh sb="2" eb="4">
      <t>シセツ</t>
    </rPh>
    <rPh sb="5" eb="7">
      <t>シヨウ</t>
    </rPh>
    <rPh sb="9" eb="11">
      <t>デンリョク</t>
    </rPh>
    <rPh sb="12" eb="14">
      <t>キョウキュウ</t>
    </rPh>
    <phoneticPr fontId="1"/>
  </si>
  <si>
    <t>基本料金単価（円） a</t>
    <phoneticPr fontId="1"/>
  </si>
  <si>
    <t>基本料金単価（円/KVA） a</t>
    <phoneticPr fontId="1"/>
  </si>
  <si>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</si>
  <si>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クリンピーの丘（山田粗大ごみ処理施設）</t>
    <rPh sb="6" eb="7">
      <t>オカ</t>
    </rPh>
    <rPh sb="8" eb="10">
      <t>ヤマダ</t>
    </rPh>
    <rPh sb="10" eb="12">
      <t>ソダイ</t>
    </rPh>
    <rPh sb="14" eb="16">
      <t>ショリ</t>
    </rPh>
    <rPh sb="16" eb="18">
      <t>シセツ</t>
    </rPh>
    <phoneticPr fontId="1"/>
  </si>
  <si>
    <t>クリンピーの森（クリンピーの家）</t>
    <rPh sb="6" eb="7">
      <t>モリ</t>
    </rPh>
    <rPh sb="14" eb="15">
      <t>イエ</t>
    </rPh>
    <phoneticPr fontId="1"/>
  </si>
  <si>
    <t>クリンピーの森（計量所）</t>
    <rPh sb="6" eb="7">
      <t>モリ</t>
    </rPh>
    <rPh sb="8" eb="10">
      <t>ケイリョウ</t>
    </rPh>
    <rPh sb="10" eb="11">
      <t>ジョ</t>
    </rPh>
    <phoneticPr fontId="1"/>
  </si>
  <si>
    <t>単年度合計（税込み）</t>
    <rPh sb="0" eb="3">
      <t>タンネンド</t>
    </rPh>
    <rPh sb="3" eb="5">
      <t>ゴウケイ</t>
    </rPh>
    <rPh sb="6" eb="8">
      <t>ゼイコミ</t>
    </rPh>
    <phoneticPr fontId="1"/>
  </si>
  <si>
    <t>②＝①×２年</t>
    <rPh sb="5" eb="6">
      <t>ネン</t>
    </rPh>
    <phoneticPr fontId="1"/>
  </si>
  <si>
    <t>③＝（②／1.1）1円未満切り上げ</t>
    <rPh sb="10" eb="11">
      <t>エン</t>
    </rPh>
    <rPh sb="11" eb="13">
      <t>ミマン</t>
    </rPh>
    <rPh sb="13" eb="14">
      <t>キ</t>
    </rPh>
    <rPh sb="15" eb="16">
      <t>ア</t>
    </rPh>
    <phoneticPr fontId="1"/>
  </si>
  <si>
    <t>④=（②ー③）</t>
    <phoneticPr fontId="1"/>
  </si>
  <si>
    <t>６　入札金額は表の最下段に記載の総合系（税抜き）③とするが、契約は内訳書に入力された単価による単価契約とするため、正確な単価を入力すること。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8">
      <t>ソウゴウ</t>
    </rPh>
    <rPh sb="18" eb="19">
      <t>ケイ</t>
    </rPh>
    <rPh sb="20" eb="21">
      <t>ゼイ</t>
    </rPh>
    <rPh sb="21" eb="22">
      <t>ヌ</t>
    </rPh>
    <rPh sb="30" eb="32">
      <t>ケイヤク</t>
    </rPh>
    <rPh sb="33" eb="36">
      <t>ウチワケショ</t>
    </rPh>
    <rPh sb="37" eb="39">
      <t>ニュウリョク</t>
    </rPh>
    <rPh sb="42" eb="44">
      <t>タンカ</t>
    </rPh>
    <rPh sb="47" eb="49">
      <t>タンカ</t>
    </rPh>
    <rPh sb="49" eb="51">
      <t>ケイヤク</t>
    </rPh>
    <rPh sb="57" eb="59">
      <t>セイカク</t>
    </rPh>
    <rPh sb="60" eb="62">
      <t>タンカ</t>
    </rPh>
    <rPh sb="63" eb="65">
      <t>ニュウリョク</t>
    </rPh>
    <phoneticPr fontId="1"/>
  </si>
  <si>
    <t>従量電灯B</t>
    <rPh sb="0" eb="2">
      <t>ジュウリョウ</t>
    </rPh>
    <rPh sb="2" eb="3">
      <t>デン</t>
    </rPh>
    <rPh sb="3" eb="4">
      <t>トウ</t>
    </rPh>
    <phoneticPr fontId="1"/>
  </si>
  <si>
    <t>従量電灯C</t>
    <rPh sb="0" eb="2">
      <t>ジュウリョウ</t>
    </rPh>
    <rPh sb="2" eb="3">
      <t>デン</t>
    </rPh>
    <rPh sb="3" eb="4">
      <t>トウ</t>
    </rPh>
    <phoneticPr fontId="1"/>
  </si>
  <si>
    <t>A</t>
    <phoneticPr fontId="1"/>
  </si>
  <si>
    <t>契約電流（A） b</t>
    <rPh sb="3" eb="4">
      <t>リュウ</t>
    </rPh>
    <phoneticPr fontId="1"/>
  </si>
  <si>
    <t>入　札　内　訳　書</t>
    <rPh sb="0" eb="1">
      <t>イ</t>
    </rPh>
    <rPh sb="2" eb="3">
      <t>サツ</t>
    </rPh>
    <rPh sb="4" eb="5">
      <t>ウチ</t>
    </rPh>
    <rPh sb="6" eb="7">
      <t>ワケ</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</si>
</sst>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00;[Red]#,##0.00"/>
    <numFmt numFmtId="178" formatCode="#,##0.0;[Red]#,##0.0"/>
  </numFmts>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color theme="1"/>
      <name val="ＭＳ Ｐゴシック"/>
      <family val="2"/>
      <scheme val="minor"/>
    </font>
    <font>
      <sz val="11"/>
      <name val="ＭＳ Ｐゴシック"/>
      <family val="3"/>
      <charset val="128"/>
    </font>
    <font>
      <sz val="14"/>
      <name val="ＭＳ 明朝"/>
      <family val="1"/>
      <charset val="128"/>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u/>
      <sz val="11"/>
      <color theme="1"/>
      <name val="ＭＳ Ｐゴシック"/>
      <family val="3"/>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style="hair">
        <color auto="1"/>
      </right>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style="thin">
        <color auto="1"/>
      </right>
      <top/>
      <bottom/>
      <diagonal/>
    </border>
    <border>
      <left/>
      <right/>
      <top/>
      <bottom style="hair">
        <color auto="1"/>
      </bottom>
      <diagonal/>
    </border>
    <border>
      <left style="thin">
        <color auto="1"/>
      </left>
      <right style="hair">
        <color auto="1"/>
      </right>
      <top style="hair">
        <color auto="1"/>
      </top>
      <bottom/>
      <diagonal/>
    </border>
    <border>
      <left/>
      <right style="hair">
        <color auto="1"/>
      </right>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right style="thin">
        <color indexed="64"/>
      </right>
      <top/>
      <bottom/>
      <diagonal/>
    </border>
    <border>
      <left style="hair">
        <color indexed="64"/>
      </left>
      <right/>
      <top style="hair">
        <color indexed="64"/>
      </top>
      <bottom style="thin">
        <color indexed="64"/>
      </bottom>
      <diagonal/>
    </border>
    <border>
      <left style="hair">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diagonalDown="1">
      <left style="hair">
        <color auto="1"/>
      </left>
      <right style="thin">
        <color auto="1"/>
      </right>
      <top style="thin">
        <color auto="1"/>
      </top>
      <bottom style="hair">
        <color auto="1"/>
      </bottom>
      <diagonal style="hair">
        <color auto="1"/>
      </diagonal>
    </border>
    <border diagonalDown="1">
      <left style="hair">
        <color auto="1"/>
      </left>
      <right style="thin">
        <color auto="1"/>
      </right>
      <top/>
      <bottom style="hair">
        <color auto="1"/>
      </bottom>
      <diagonal style="hair">
        <color auto="1"/>
      </diagonal>
    </border>
  </borders>
  <cellStyleXfs count="5">
    <xf numFmtId="0" fontId="0" fillId="0" borderId="0">
      <alignment vertical="center"/>
    </xf>
    <xf numFmtId="0" fontId="8" fillId="0" borderId="0"/>
    <xf numFmtId="38" fontId="9" fillId="0" borderId="0" applyFont="0" applyFill="0" applyBorder="0" applyAlignment="0" applyProtection="0"/>
    <xf numFmtId="0" fontId="10" fillId="0" borderId="0"/>
    <xf numFmtId="0" fontId="9" fillId="0" borderId="0"/>
  </cellStyleXfs>
  <cellXfs count="181">
    <xf numFmtId="0" fontId="0" fillId="0" borderId="0" xfId="0">
      <alignment vertical="center"/>
    </xf>
    <xf numFmtId="0" fontId="3" fillId="0" borderId="13" xfId="0" applyFont="1" applyBorder="1" applyAlignment="1">
      <alignment horizontal="center" vertical="center"/>
    </xf>
    <xf numFmtId="0" fontId="5" fillId="0" borderId="17" xfId="0" applyFont="1" applyBorder="1" applyAlignment="1">
      <alignment horizontal="center" vertical="center"/>
    </xf>
    <xf numFmtId="177" fontId="4" fillId="0" borderId="18" xfId="0" applyNumberFormat="1" applyFont="1" applyBorder="1">
      <alignment vertical="center"/>
    </xf>
    <xf numFmtId="177" fontId="4" fillId="0" borderId="19" xfId="0" applyNumberFormat="1" applyFont="1" applyBorder="1">
      <alignment vertical="center"/>
    </xf>
    <xf numFmtId="176" fontId="4" fillId="0" borderId="18" xfId="0" applyNumberFormat="1" applyFont="1" applyBorder="1">
      <alignment vertical="center"/>
    </xf>
    <xf numFmtId="176" fontId="4" fillId="0" borderId="19" xfId="0" applyNumberFormat="1" applyFont="1" applyBorder="1">
      <alignment vertical="center"/>
    </xf>
    <xf numFmtId="176" fontId="4" fillId="0" borderId="21" xfId="0" applyNumberFormat="1" applyFont="1" applyBorder="1">
      <alignment vertical="center"/>
    </xf>
    <xf numFmtId="176" fontId="4" fillId="0" borderId="23" xfId="0" applyNumberFormat="1" applyFont="1" applyBorder="1">
      <alignment vertical="center"/>
    </xf>
    <xf numFmtId="176" fontId="4" fillId="0" borderId="24" xfId="0" applyNumberFormat="1" applyFont="1" applyBorder="1">
      <alignment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176" fontId="4" fillId="0" borderId="31" xfId="0" applyNumberFormat="1" applyFont="1" applyBorder="1">
      <alignment vertical="center"/>
    </xf>
    <xf numFmtId="0" fontId="5" fillId="0" borderId="20" xfId="0" applyFont="1" applyBorder="1" applyAlignment="1">
      <alignment horizontal="center" vertical="center"/>
    </xf>
    <xf numFmtId="176" fontId="5" fillId="0" borderId="23" xfId="0" applyNumberFormat="1" applyFont="1" applyBorder="1" applyAlignment="1">
      <alignment horizontal="center" vertical="center"/>
    </xf>
    <xf numFmtId="176" fontId="4" fillId="0" borderId="36" xfId="0" applyNumberFormat="1" applyFont="1" applyBorder="1">
      <alignment vertical="center"/>
    </xf>
    <xf numFmtId="176" fontId="4" fillId="0" borderId="34" xfId="0" applyNumberFormat="1" applyFont="1" applyBorder="1">
      <alignment vertical="center"/>
    </xf>
    <xf numFmtId="0" fontId="5" fillId="0" borderId="16" xfId="0" applyFont="1" applyBorder="1" applyAlignment="1">
      <alignment horizontal="center" vertical="center"/>
    </xf>
    <xf numFmtId="176" fontId="4" fillId="0" borderId="43" xfId="0" applyNumberFormat="1" applyFont="1" applyBorder="1">
      <alignment vertical="center"/>
    </xf>
    <xf numFmtId="176" fontId="4" fillId="0" borderId="41" xfId="0" applyNumberFormat="1" applyFont="1" applyBorder="1">
      <alignment vertical="center"/>
    </xf>
    <xf numFmtId="0" fontId="5" fillId="0" borderId="6" xfId="0" applyFont="1" applyBorder="1" applyAlignment="1">
      <alignment horizontal="center" vertical="center"/>
    </xf>
    <xf numFmtId="176" fontId="4" fillId="0" borderId="44" xfId="0" applyNumberFormat="1" applyFont="1" applyBorder="1">
      <alignment vertical="center"/>
    </xf>
    <xf numFmtId="176" fontId="4" fillId="0" borderId="45" xfId="0" applyNumberFormat="1" applyFont="1" applyBorder="1">
      <alignment vertical="center"/>
    </xf>
    <xf numFmtId="176" fontId="4" fillId="0" borderId="49" xfId="0" applyNumberFormat="1" applyFont="1" applyBorder="1">
      <alignment vertical="center"/>
    </xf>
    <xf numFmtId="176" fontId="4" fillId="0" borderId="54" xfId="0" applyNumberFormat="1" applyFont="1" applyBorder="1">
      <alignment vertical="center"/>
    </xf>
    <xf numFmtId="176" fontId="4" fillId="2" borderId="54" xfId="0" applyNumberFormat="1" applyFont="1" applyFill="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176" fontId="4" fillId="0" borderId="0" xfId="0" applyNumberFormat="1" applyFont="1" applyBorder="1" applyAlignment="1">
      <alignment horizontal="center" vertical="center"/>
    </xf>
    <xf numFmtId="176" fontId="4" fillId="2" borderId="36" xfId="0" applyNumberFormat="1" applyFont="1" applyFill="1" applyBorder="1">
      <alignment vertical="center"/>
    </xf>
    <xf numFmtId="176" fontId="4" fillId="2" borderId="24" xfId="0" applyNumberFormat="1" applyFont="1" applyFill="1" applyBorder="1">
      <alignment vertical="center"/>
    </xf>
    <xf numFmtId="176" fontId="4" fillId="2" borderId="23" xfId="0" applyNumberFormat="1" applyFont="1" applyFill="1" applyBorder="1">
      <alignment vertical="center"/>
    </xf>
    <xf numFmtId="176" fontId="4" fillId="2" borderId="44" xfId="0" applyNumberFormat="1" applyFont="1" applyFill="1" applyBorder="1">
      <alignment vertical="center"/>
    </xf>
    <xf numFmtId="176" fontId="5" fillId="0" borderId="23"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xf>
    <xf numFmtId="176" fontId="4" fillId="0" borderId="37" xfId="0" applyNumberFormat="1" applyFont="1" applyBorder="1">
      <alignment vertical="center"/>
    </xf>
    <xf numFmtId="176" fontId="4" fillId="0" borderId="56" xfId="0" applyNumberFormat="1" applyFont="1" applyBorder="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176" fontId="5" fillId="0" borderId="23" xfId="0" applyNumberFormat="1" applyFont="1" applyBorder="1" applyAlignment="1">
      <alignment horizontal="center" vertical="center"/>
    </xf>
    <xf numFmtId="176" fontId="4" fillId="0" borderId="63" xfId="0" applyNumberFormat="1" applyFont="1" applyBorder="1">
      <alignment vertical="center"/>
    </xf>
    <xf numFmtId="0" fontId="0" fillId="0" borderId="3" xfId="0" applyBorder="1" applyAlignment="1">
      <alignment horizontal="center" vertical="center" wrapText="1"/>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176" fontId="4" fillId="0" borderId="3" xfId="0" applyNumberFormat="1" applyFont="1" applyBorder="1">
      <alignment vertical="center"/>
    </xf>
    <xf numFmtId="176" fontId="5" fillId="0" borderId="23" xfId="0" applyNumberFormat="1" applyFont="1" applyBorder="1" applyAlignment="1">
      <alignment horizontal="center" vertical="center"/>
    </xf>
    <xf numFmtId="0" fontId="4" fillId="0" borderId="1" xfId="0" applyFont="1" applyBorder="1" applyAlignment="1">
      <alignment horizontal="center" vertical="center"/>
    </xf>
    <xf numFmtId="176" fontId="4" fillId="0" borderId="64" xfId="0" applyNumberFormat="1" applyFont="1" applyBorder="1">
      <alignment vertical="center"/>
    </xf>
    <xf numFmtId="176" fontId="0" fillId="0" borderId="3" xfId="0" applyNumberFormat="1" applyBorder="1" applyAlignment="1">
      <alignment horizontal="center" vertical="center"/>
    </xf>
    <xf numFmtId="176" fontId="4" fillId="0" borderId="3" xfId="0" applyNumberFormat="1" applyFont="1" applyBorder="1" applyAlignment="1">
      <alignment horizontal="center" vertical="center"/>
    </xf>
    <xf numFmtId="0" fontId="0" fillId="0" borderId="7" xfId="0" applyBorder="1" applyAlignment="1">
      <alignment horizontal="center" vertical="center" wrapText="1"/>
    </xf>
    <xf numFmtId="0" fontId="5" fillId="0" borderId="7" xfId="0" applyFont="1" applyBorder="1" applyAlignment="1">
      <alignment horizontal="center" vertical="center"/>
    </xf>
    <xf numFmtId="176" fontId="5" fillId="0" borderId="7" xfId="0" applyNumberFormat="1" applyFont="1" applyBorder="1" applyAlignment="1">
      <alignment horizontal="center" vertical="center"/>
    </xf>
    <xf numFmtId="176" fontId="0" fillId="0" borderId="7" xfId="0" applyNumberFormat="1" applyBorder="1" applyAlignment="1">
      <alignment horizontal="center" vertical="center"/>
    </xf>
    <xf numFmtId="176" fontId="4" fillId="0" borderId="7" xfId="0" applyNumberFormat="1" applyFont="1" applyBorder="1">
      <alignment vertical="center"/>
    </xf>
    <xf numFmtId="176" fontId="4" fillId="0" borderId="6" xfId="0" applyNumberFormat="1" applyFont="1" applyBorder="1" applyAlignment="1">
      <alignment horizontal="center" vertical="center"/>
    </xf>
    <xf numFmtId="177" fontId="4" fillId="3" borderId="22" xfId="0" applyNumberFormat="1" applyFont="1" applyFill="1" applyBorder="1">
      <alignment vertical="center"/>
    </xf>
    <xf numFmtId="177" fontId="4" fillId="3" borderId="23" xfId="0" applyNumberFormat="1" applyFont="1" applyFill="1" applyBorder="1">
      <alignment vertical="center"/>
    </xf>
    <xf numFmtId="177" fontId="4" fillId="3" borderId="26" xfId="0" applyNumberFormat="1" applyFont="1" applyFill="1" applyBorder="1">
      <alignment vertical="center"/>
    </xf>
    <xf numFmtId="177" fontId="4" fillId="3" borderId="31" xfId="0" applyNumberFormat="1" applyFont="1" applyFill="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0" fillId="0" borderId="0" xfId="0" applyBorder="1">
      <alignment vertical="center"/>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40" xfId="0" applyFont="1" applyBorder="1" applyAlignment="1">
      <alignment vertical="center" shrinkToFit="1"/>
    </xf>
    <xf numFmtId="0" fontId="5" fillId="0" borderId="33" xfId="0" applyFont="1" applyBorder="1" applyAlignment="1">
      <alignment vertical="center" shrinkToFit="1"/>
    </xf>
    <xf numFmtId="0" fontId="5" fillId="0" borderId="16" xfId="0" applyFont="1" applyBorder="1" applyAlignment="1">
      <alignment vertical="center" shrinkToFit="1"/>
    </xf>
    <xf numFmtId="0" fontId="5" fillId="0" borderId="32" xfId="0" applyFont="1" applyBorder="1" applyAlignment="1">
      <alignment vertical="center" shrinkToFit="1"/>
    </xf>
    <xf numFmtId="0" fontId="5" fillId="0" borderId="6" xfId="0" applyFont="1" applyBorder="1" applyAlignment="1">
      <alignment vertical="center" shrinkToFit="1"/>
    </xf>
    <xf numFmtId="0" fontId="5" fillId="0" borderId="2" xfId="0" applyFont="1" applyBorder="1" applyAlignment="1">
      <alignment vertical="center" shrinkToFit="1"/>
    </xf>
    <xf numFmtId="0" fontId="5" fillId="0" borderId="48" xfId="0" applyFont="1" applyBorder="1" applyAlignment="1">
      <alignment vertical="center" shrinkToFit="1"/>
    </xf>
    <xf numFmtId="0" fontId="5" fillId="0" borderId="20" xfId="0" applyFont="1" applyBorder="1" applyAlignment="1">
      <alignment vertical="center" shrinkToFit="1"/>
    </xf>
    <xf numFmtId="0" fontId="5" fillId="0" borderId="3" xfId="0" applyFont="1" applyBorder="1" applyAlignment="1">
      <alignment vertical="center" shrinkToFit="1"/>
    </xf>
    <xf numFmtId="0" fontId="5" fillId="0" borderId="7" xfId="0" applyFont="1" applyBorder="1" applyAlignment="1">
      <alignment vertical="center" shrinkToFit="1"/>
    </xf>
    <xf numFmtId="0" fontId="4" fillId="2" borderId="25"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176" fontId="5" fillId="3" borderId="29" xfId="0"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76" fontId="5" fillId="0" borderId="23" xfId="0" applyNumberFormat="1" applyFont="1" applyBorder="1" applyAlignment="1">
      <alignment horizontal="center" vertical="center"/>
    </xf>
    <xf numFmtId="0" fontId="5" fillId="0" borderId="19" xfId="0" applyFont="1" applyBorder="1" applyAlignment="1">
      <alignment horizontal="center" vertical="center"/>
    </xf>
    <xf numFmtId="178" fontId="5" fillId="0" borderId="30"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0" fontId="4"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 fillId="0" borderId="27"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0" borderId="14" xfId="0" applyFont="1" applyBorder="1" applyAlignment="1">
      <alignment horizontal="center" vertical="center"/>
    </xf>
    <xf numFmtId="0" fontId="0" fillId="0" borderId="15" xfId="0" applyBorder="1" applyAlignment="1">
      <alignment horizontal="center" vertical="center"/>
    </xf>
    <xf numFmtId="178" fontId="5" fillId="3" borderId="18" xfId="0" applyNumberFormat="1" applyFont="1" applyFill="1" applyBorder="1" applyAlignment="1">
      <alignment horizontal="center" vertical="center"/>
    </xf>
    <xf numFmtId="178" fontId="0" fillId="3" borderId="9" xfId="0" applyNumberFormat="1" applyFill="1" applyBorder="1" applyAlignment="1">
      <alignment horizontal="center" vertical="center"/>
    </xf>
    <xf numFmtId="178" fontId="0" fillId="3" borderId="19" xfId="0" applyNumberFormat="1" applyFill="1" applyBorder="1" applyAlignment="1">
      <alignment horizontal="center" vertical="center"/>
    </xf>
    <xf numFmtId="178" fontId="0" fillId="3" borderId="10" xfId="0" applyNumberFormat="1" applyFill="1" applyBorder="1" applyAlignment="1">
      <alignment horizontal="center" vertical="center"/>
    </xf>
    <xf numFmtId="0" fontId="5" fillId="0" borderId="40" xfId="0" applyFont="1" applyBorder="1" applyAlignment="1">
      <alignment horizontal="center" vertical="center"/>
    </xf>
    <xf numFmtId="0" fontId="0" fillId="0" borderId="33" xfId="0" applyBorder="1" applyAlignment="1">
      <alignment horizontal="center" vertical="center"/>
    </xf>
    <xf numFmtId="176" fontId="5" fillId="0" borderId="41" xfId="0" applyNumberFormat="1" applyFont="1" applyBorder="1" applyAlignment="1">
      <alignment horizontal="center" vertical="center"/>
    </xf>
    <xf numFmtId="0" fontId="0" fillId="0" borderId="42" xfId="0" applyBorder="1" applyAlignment="1">
      <alignment horizontal="center" vertical="center"/>
    </xf>
    <xf numFmtId="176" fontId="5" fillId="0" borderId="37" xfId="0" applyNumberFormat="1" applyFont="1" applyBorder="1" applyAlignment="1">
      <alignment horizontal="center" vertical="center"/>
    </xf>
    <xf numFmtId="0" fontId="0" fillId="0" borderId="38" xfId="0"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178" fontId="5" fillId="0" borderId="21" xfId="0" applyNumberFormat="1" applyFont="1" applyBorder="1" applyAlignment="1">
      <alignment horizontal="center" vertical="center"/>
    </xf>
    <xf numFmtId="178" fontId="0" fillId="0" borderId="11" xfId="0" applyNumberFormat="1" applyBorder="1" applyAlignment="1">
      <alignment horizontal="center" vertical="center"/>
    </xf>
    <xf numFmtId="0" fontId="5" fillId="0" borderId="50" xfId="0" applyFont="1" applyBorder="1" applyAlignment="1">
      <alignment horizontal="center" vertical="center"/>
    </xf>
    <xf numFmtId="0" fontId="0" fillId="0" borderId="5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76" fontId="5" fillId="3" borderId="18" xfId="0" applyNumberFormat="1" applyFont="1" applyFill="1" applyBorder="1" applyAlignment="1">
      <alignment horizontal="center" vertical="center"/>
    </xf>
    <xf numFmtId="176" fontId="0" fillId="3" borderId="9" xfId="0" applyNumberFormat="1"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3" borderId="1" xfId="0"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shrinkToFit="1"/>
    </xf>
    <xf numFmtId="0" fontId="5" fillId="0" borderId="47" xfId="0" applyFont="1" applyBorder="1" applyAlignment="1">
      <alignment horizontal="center" vertical="center"/>
    </xf>
    <xf numFmtId="178" fontId="5" fillId="3" borderId="29" xfId="0" applyNumberFormat="1" applyFon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0" fontId="0" fillId="3" borderId="52" xfId="0" applyFill="1" applyBorder="1" applyAlignment="1">
      <alignment horizontal="center" vertical="center"/>
    </xf>
    <xf numFmtId="0" fontId="0" fillId="3" borderId="46" xfId="0" applyFill="1" applyBorder="1" applyAlignment="1">
      <alignment horizontal="center" vertical="center"/>
    </xf>
    <xf numFmtId="0" fontId="0" fillId="3" borderId="53" xfId="0" applyFill="1" applyBorder="1" applyAlignment="1">
      <alignment horizontal="center" vertical="center"/>
    </xf>
    <xf numFmtId="0" fontId="0" fillId="0" borderId="52" xfId="0" applyBorder="1" applyAlignment="1">
      <alignment horizontal="center" vertical="center"/>
    </xf>
    <xf numFmtId="176" fontId="5" fillId="0" borderId="36" xfId="0" applyNumberFormat="1" applyFont="1" applyBorder="1" applyAlignment="1">
      <alignment horizontal="center" vertical="center"/>
    </xf>
    <xf numFmtId="0" fontId="0" fillId="0" borderId="43" xfId="0" applyBorder="1" applyAlignment="1">
      <alignment horizontal="center" vertical="center"/>
    </xf>
    <xf numFmtId="176" fontId="5" fillId="0" borderId="38" xfId="0" applyNumberFormat="1" applyFont="1" applyBorder="1" applyAlignment="1">
      <alignment horizontal="center" vertical="center"/>
    </xf>
    <xf numFmtId="0" fontId="5" fillId="0" borderId="39" xfId="0" applyFont="1"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176" fontId="5" fillId="3" borderId="57" xfId="0" applyNumberFormat="1" applyFont="1" applyFill="1" applyBorder="1" applyAlignment="1">
      <alignment horizontal="center" vertical="center"/>
    </xf>
    <xf numFmtId="0" fontId="0" fillId="3" borderId="0" xfId="0" applyFill="1" applyBorder="1" applyAlignment="1">
      <alignment horizontal="center" vertical="center"/>
    </xf>
    <xf numFmtId="0" fontId="0" fillId="3" borderId="55" xfId="0" applyFill="1" applyBorder="1" applyAlignment="1">
      <alignment horizontal="center" vertical="center"/>
    </xf>
    <xf numFmtId="0" fontId="3" fillId="0" borderId="61"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2" fillId="0" borderId="0" xfId="0" applyFont="1" applyBorder="1" applyAlignment="1">
      <alignment horizontal="center" vertical="center"/>
    </xf>
    <xf numFmtId="176" fontId="13" fillId="0" borderId="58" xfId="0" applyNumberFormat="1" applyFont="1" applyBorder="1" applyAlignment="1">
      <alignment vertical="center"/>
    </xf>
    <xf numFmtId="176" fontId="13" fillId="0" borderId="59" xfId="0" applyNumberFormat="1" applyFont="1" applyBorder="1" applyAlignment="1">
      <alignment vertical="center"/>
    </xf>
    <xf numFmtId="176" fontId="13" fillId="0" borderId="60" xfId="0" applyNumberFormat="1" applyFont="1" applyBorder="1" applyAlignment="1">
      <alignment vertical="center"/>
    </xf>
    <xf numFmtId="176" fontId="13" fillId="0" borderId="0" xfId="0" applyNumberFormat="1" applyFont="1" applyBorder="1" applyAlignment="1">
      <alignment vertical="center"/>
    </xf>
    <xf numFmtId="0" fontId="0" fillId="0" borderId="0" xfId="0"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6" fontId="5" fillId="0" borderId="19" xfId="0" applyNumberFormat="1" applyFont="1" applyBorder="1" applyAlignment="1">
      <alignment horizontal="center" vertical="center"/>
    </xf>
    <xf numFmtId="0" fontId="0" fillId="0" borderId="10" xfId="0" applyBorder="1" applyAlignment="1">
      <alignment horizontal="center" vertical="center"/>
    </xf>
    <xf numFmtId="176" fontId="5" fillId="0" borderId="34" xfId="0" applyNumberFormat="1"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0" fontId="4" fillId="2" borderId="27" xfId="0" applyFont="1" applyFill="1" applyBorder="1" applyAlignment="1">
      <alignment horizontal="center" vertical="center" wrapText="1"/>
    </xf>
    <xf numFmtId="0" fontId="12" fillId="0" borderId="62" xfId="0" applyFont="1" applyBorder="1" applyAlignment="1">
      <alignment horizontal="center" vertical="center"/>
    </xf>
    <xf numFmtId="176" fontId="15" fillId="0" borderId="58" xfId="0" applyNumberFormat="1" applyFont="1" applyBorder="1" applyAlignment="1">
      <alignment vertical="center"/>
    </xf>
    <xf numFmtId="176" fontId="15" fillId="0" borderId="59" xfId="0" applyNumberFormat="1" applyFont="1" applyBorder="1" applyAlignment="1">
      <alignment vertical="center"/>
    </xf>
    <xf numFmtId="176" fontId="15" fillId="0" borderId="60" xfId="0" applyNumberFormat="1" applyFont="1" applyBorder="1" applyAlignment="1">
      <alignment vertical="center"/>
    </xf>
    <xf numFmtId="0" fontId="11" fillId="0" borderId="0" xfId="0" applyFont="1" applyAlignment="1">
      <alignment horizontal="center" vertical="center"/>
    </xf>
    <xf numFmtId="0" fontId="0" fillId="0" borderId="0" xfId="0" applyAlignment="1">
      <alignment horizontal="center" vertical="center"/>
    </xf>
  </cellXfs>
  <cellStyles count="5">
    <cellStyle name="桁区切り 2" xfId="2"/>
    <cellStyle name="標準" xfId="0" builtinId="0"/>
    <cellStyle name="標準 2" xfId="1"/>
    <cellStyle name="標準 2 2" xfId="4"/>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17</xdr:row>
      <xdr:rowOff>0</xdr:rowOff>
    </xdr:from>
    <xdr:to>
      <xdr:col>21</xdr:col>
      <xdr:colOff>0</xdr:colOff>
      <xdr:row>21</xdr:row>
      <xdr:rowOff>0</xdr:rowOff>
    </xdr:to>
    <xdr:cxnSp macro="">
      <xdr:nvCxnSpPr>
        <xdr:cNvPr id="3" name="直線コネクタ 2"/>
        <xdr:cNvCxnSpPr/>
      </xdr:nvCxnSpPr>
      <xdr:spPr>
        <a:xfrm>
          <a:off x="10204174" y="2435087"/>
          <a:ext cx="463826" cy="69573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34</xdr:row>
      <xdr:rowOff>0</xdr:rowOff>
    </xdr:from>
    <xdr:to>
      <xdr:col>21</xdr:col>
      <xdr:colOff>0</xdr:colOff>
      <xdr:row>36</xdr:row>
      <xdr:rowOff>0</xdr:rowOff>
    </xdr:to>
    <xdr:cxnSp macro="">
      <xdr:nvCxnSpPr>
        <xdr:cNvPr id="4" name="直線コネクタ 3"/>
        <xdr:cNvCxnSpPr/>
      </xdr:nvCxnSpPr>
      <xdr:spPr>
        <a:xfrm>
          <a:off x="10204174" y="2435087"/>
          <a:ext cx="463826" cy="695739"/>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49</xdr:row>
      <xdr:rowOff>0</xdr:rowOff>
    </xdr:from>
    <xdr:to>
      <xdr:col>21</xdr:col>
      <xdr:colOff>0</xdr:colOff>
      <xdr:row>51</xdr:row>
      <xdr:rowOff>0</xdr:rowOff>
    </xdr:to>
    <xdr:cxnSp macro="">
      <xdr:nvCxnSpPr>
        <xdr:cNvPr id="5" name="直線コネクタ 4"/>
        <xdr:cNvCxnSpPr/>
      </xdr:nvCxnSpPr>
      <xdr:spPr>
        <a:xfrm>
          <a:off x="10204174" y="4058478"/>
          <a:ext cx="463826" cy="347870"/>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44</xdr:row>
      <xdr:rowOff>7326</xdr:rowOff>
    </xdr:from>
    <xdr:to>
      <xdr:col>21</xdr:col>
      <xdr:colOff>0</xdr:colOff>
      <xdr:row>46</xdr:row>
      <xdr:rowOff>0</xdr:rowOff>
    </xdr:to>
    <xdr:cxnSp macro="">
      <xdr:nvCxnSpPr>
        <xdr:cNvPr id="6" name="直線コネクタ 5"/>
        <xdr:cNvCxnSpPr/>
      </xdr:nvCxnSpPr>
      <xdr:spPr>
        <a:xfrm>
          <a:off x="9590942" y="5290038"/>
          <a:ext cx="468923" cy="329712"/>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57</xdr:row>
      <xdr:rowOff>0</xdr:rowOff>
    </xdr:from>
    <xdr:to>
      <xdr:col>21</xdr:col>
      <xdr:colOff>0</xdr:colOff>
      <xdr:row>59</xdr:row>
      <xdr:rowOff>0</xdr:rowOff>
    </xdr:to>
    <xdr:cxnSp macro="">
      <xdr:nvCxnSpPr>
        <xdr:cNvPr id="7" name="直線コネクタ 6"/>
        <xdr:cNvCxnSpPr/>
      </xdr:nvCxnSpPr>
      <xdr:spPr>
        <a:xfrm>
          <a:off x="9590942" y="7473462"/>
          <a:ext cx="468923" cy="337038"/>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0</xdr:rowOff>
    </xdr:from>
    <xdr:to>
      <xdr:col>21</xdr:col>
      <xdr:colOff>7327</xdr:colOff>
      <xdr:row>55</xdr:row>
      <xdr:rowOff>7327</xdr:rowOff>
    </xdr:to>
    <xdr:cxnSp macro="">
      <xdr:nvCxnSpPr>
        <xdr:cNvPr id="8" name="直線コネクタ 7"/>
        <xdr:cNvCxnSpPr/>
      </xdr:nvCxnSpPr>
      <xdr:spPr>
        <a:xfrm>
          <a:off x="9590942" y="6967904"/>
          <a:ext cx="476250" cy="17584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62</xdr:row>
      <xdr:rowOff>0</xdr:rowOff>
    </xdr:from>
    <xdr:to>
      <xdr:col>21</xdr:col>
      <xdr:colOff>0</xdr:colOff>
      <xdr:row>63</xdr:row>
      <xdr:rowOff>7327</xdr:rowOff>
    </xdr:to>
    <xdr:cxnSp macro="">
      <xdr:nvCxnSpPr>
        <xdr:cNvPr id="10" name="直線コネクタ 9"/>
        <xdr:cNvCxnSpPr/>
      </xdr:nvCxnSpPr>
      <xdr:spPr>
        <a:xfrm>
          <a:off x="9590942" y="8316058"/>
          <a:ext cx="468923" cy="175846"/>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65</xdr:row>
      <xdr:rowOff>0</xdr:rowOff>
    </xdr:from>
    <xdr:to>
      <xdr:col>21</xdr:col>
      <xdr:colOff>0</xdr:colOff>
      <xdr:row>66</xdr:row>
      <xdr:rowOff>0</xdr:rowOff>
    </xdr:to>
    <xdr:cxnSp macro="">
      <xdr:nvCxnSpPr>
        <xdr:cNvPr id="12" name="直線コネクタ 11"/>
        <xdr:cNvCxnSpPr/>
      </xdr:nvCxnSpPr>
      <xdr:spPr>
        <a:xfrm>
          <a:off x="9590942" y="8821615"/>
          <a:ext cx="468923" cy="168520"/>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29</xdr:row>
      <xdr:rowOff>7326</xdr:rowOff>
    </xdr:from>
    <xdr:to>
      <xdr:col>21</xdr:col>
      <xdr:colOff>0</xdr:colOff>
      <xdr:row>31</xdr:row>
      <xdr:rowOff>0</xdr:rowOff>
    </xdr:to>
    <xdr:cxnSp macro="">
      <xdr:nvCxnSpPr>
        <xdr:cNvPr id="11" name="直線コネクタ 10"/>
        <xdr:cNvCxnSpPr/>
      </xdr:nvCxnSpPr>
      <xdr:spPr>
        <a:xfrm>
          <a:off x="9393115" y="6989884"/>
          <a:ext cx="468923" cy="329712"/>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V77"/>
  <sheetViews>
    <sheetView tabSelected="1" view="pageBreakPreview" zoomScale="130" zoomScaleNormal="130" zoomScaleSheetLayoutView="130" workbookViewId="0">
      <pane xSplit="7" ySplit="17" topLeftCell="H18" activePane="bottomRight" state="frozen"/>
      <selection activeCell="I15" sqref="I15"/>
      <selection pane="topRight" activeCell="I15" sqref="I15"/>
      <selection pane="bottomLeft" activeCell="I15" sqref="I15"/>
      <selection pane="bottomRight" activeCell="A2" sqref="A2:V2"/>
    </sheetView>
  </sheetViews>
  <sheetFormatPr defaultRowHeight="13.2" x14ac:dyDescent="0.2"/>
  <cols>
    <col min="2" max="2" width="6.21875" bestFit="1" customWidth="1"/>
    <col min="3" max="3" width="15.6640625" bestFit="1" customWidth="1"/>
    <col min="4" max="4" width="3.6640625" customWidth="1"/>
    <col min="5" max="5" width="3.109375" bestFit="1" customWidth="1"/>
    <col min="6" max="7" width="2.109375" customWidth="1"/>
    <col min="8" max="8" width="17.44140625" bestFit="1" customWidth="1"/>
    <col min="9" max="11" width="5.44140625" bestFit="1" customWidth="1"/>
    <col min="12" max="14" width="5.109375" bestFit="1" customWidth="1"/>
    <col min="15" max="17" width="5.33203125" bestFit="1" customWidth="1"/>
    <col min="18" max="20" width="5.21875" bestFit="1" customWidth="1"/>
    <col min="21" max="21" width="6.109375" bestFit="1" customWidth="1"/>
    <col min="22" max="22" width="9" style="27"/>
  </cols>
  <sheetData>
    <row r="1" spans="1:22" ht="3.75" customHeight="1" x14ac:dyDescent="0.2"/>
    <row r="2" spans="1:22" ht="24" customHeight="1" x14ac:dyDescent="0.2">
      <c r="A2" s="179" t="s">
        <v>89</v>
      </c>
      <c r="B2" s="180"/>
      <c r="C2" s="180"/>
      <c r="D2" s="180"/>
      <c r="E2" s="180"/>
      <c r="F2" s="180"/>
      <c r="G2" s="180"/>
      <c r="H2" s="180"/>
      <c r="I2" s="180"/>
      <c r="J2" s="180"/>
      <c r="K2" s="180"/>
      <c r="L2" s="180"/>
      <c r="M2" s="180"/>
      <c r="N2" s="180"/>
      <c r="O2" s="180"/>
      <c r="P2" s="180"/>
      <c r="Q2" s="180"/>
      <c r="R2" s="180"/>
      <c r="S2" s="180"/>
      <c r="T2" s="180"/>
      <c r="U2" s="180"/>
      <c r="V2" s="180"/>
    </row>
    <row r="3" spans="1:22" x14ac:dyDescent="0.2">
      <c r="A3" s="123" t="s">
        <v>24</v>
      </c>
      <c r="B3" s="124"/>
      <c r="C3" s="124"/>
      <c r="D3" s="125"/>
      <c r="E3" s="125"/>
      <c r="F3" s="125"/>
      <c r="G3" s="125"/>
      <c r="H3" s="125"/>
      <c r="I3" s="125"/>
      <c r="J3" s="125"/>
    </row>
    <row r="4" spans="1:22" x14ac:dyDescent="0.2">
      <c r="A4" s="124" t="s">
        <v>25</v>
      </c>
      <c r="B4" s="124"/>
      <c r="C4" s="124"/>
      <c r="D4" s="123" t="s">
        <v>73</v>
      </c>
      <c r="E4" s="124"/>
      <c r="F4" s="124"/>
      <c r="G4" s="124"/>
      <c r="H4" s="124"/>
      <c r="I4" s="124"/>
      <c r="J4" s="124"/>
    </row>
    <row r="5" spans="1:22" ht="7.5" customHeight="1" x14ac:dyDescent="0.2"/>
    <row r="6" spans="1:22" x14ac:dyDescent="0.2">
      <c r="A6" t="s">
        <v>26</v>
      </c>
    </row>
    <row r="7" spans="1:22" x14ac:dyDescent="0.2">
      <c r="A7" t="s">
        <v>27</v>
      </c>
    </row>
    <row r="8" spans="1:22" x14ac:dyDescent="0.2">
      <c r="A8" s="134" t="s">
        <v>28</v>
      </c>
      <c r="B8" s="134"/>
      <c r="C8" s="134"/>
      <c r="D8" s="134"/>
      <c r="E8" s="134"/>
      <c r="F8" s="134"/>
      <c r="G8" s="134"/>
      <c r="H8" s="134"/>
      <c r="I8" s="134"/>
      <c r="J8" s="134"/>
      <c r="K8" s="134"/>
      <c r="L8" s="134"/>
      <c r="M8" s="134"/>
      <c r="N8" s="134"/>
      <c r="O8" s="134"/>
      <c r="P8" s="134"/>
      <c r="Q8" s="134"/>
      <c r="R8" s="134"/>
      <c r="S8" s="134"/>
      <c r="T8" s="134"/>
      <c r="U8" s="134"/>
      <c r="V8" s="134"/>
    </row>
    <row r="9" spans="1:22" x14ac:dyDescent="0.2">
      <c r="A9" t="s">
        <v>76</v>
      </c>
    </row>
    <row r="10" spans="1:22" x14ac:dyDescent="0.2">
      <c r="A10" t="s">
        <v>62</v>
      </c>
    </row>
    <row r="11" spans="1:22" x14ac:dyDescent="0.2">
      <c r="A11" t="s">
        <v>84</v>
      </c>
    </row>
    <row r="12" spans="1:22" x14ac:dyDescent="0.2">
      <c r="A12" t="s">
        <v>63</v>
      </c>
    </row>
    <row r="13" spans="1:22" ht="5.25" customHeight="1" x14ac:dyDescent="0.2"/>
    <row r="15" spans="1:22" x14ac:dyDescent="0.2">
      <c r="A15" t="s">
        <v>29</v>
      </c>
    </row>
    <row r="16" spans="1:22" x14ac:dyDescent="0.2">
      <c r="A16" s="127" t="s">
        <v>0</v>
      </c>
      <c r="B16" s="126" t="s">
        <v>1</v>
      </c>
      <c r="C16" s="128" t="s">
        <v>2</v>
      </c>
      <c r="D16" s="129"/>
      <c r="E16" s="129"/>
      <c r="F16" s="129"/>
      <c r="G16" s="130"/>
      <c r="H16" s="126" t="s">
        <v>21</v>
      </c>
      <c r="I16" s="126"/>
      <c r="J16" s="126"/>
      <c r="K16" s="126"/>
      <c r="L16" s="126"/>
      <c r="M16" s="126"/>
      <c r="N16" s="126"/>
      <c r="O16" s="126"/>
      <c r="P16" s="126"/>
      <c r="Q16" s="126"/>
      <c r="R16" s="126"/>
      <c r="S16" s="126"/>
      <c r="T16" s="126"/>
      <c r="U16" s="126"/>
    </row>
    <row r="17" spans="1:22" x14ac:dyDescent="0.2">
      <c r="A17" s="126"/>
      <c r="B17" s="126"/>
      <c r="C17" s="131"/>
      <c r="D17" s="132"/>
      <c r="E17" s="132"/>
      <c r="F17" s="132"/>
      <c r="G17" s="133"/>
      <c r="H17" s="1" t="s">
        <v>7</v>
      </c>
      <c r="I17" s="10" t="s">
        <v>10</v>
      </c>
      <c r="J17" s="10" t="s">
        <v>11</v>
      </c>
      <c r="K17" s="10" t="s">
        <v>12</v>
      </c>
      <c r="L17" s="10" t="s">
        <v>13</v>
      </c>
      <c r="M17" s="10" t="s">
        <v>14</v>
      </c>
      <c r="N17" s="10" t="s">
        <v>15</v>
      </c>
      <c r="O17" s="10" t="s">
        <v>16</v>
      </c>
      <c r="P17" s="10" t="s">
        <v>17</v>
      </c>
      <c r="Q17" s="10" t="s">
        <v>18</v>
      </c>
      <c r="R17" s="10" t="s">
        <v>19</v>
      </c>
      <c r="S17" s="10" t="s">
        <v>8</v>
      </c>
      <c r="T17" s="10" t="s">
        <v>9</v>
      </c>
      <c r="U17" s="2" t="s">
        <v>20</v>
      </c>
    </row>
    <row r="18" spans="1:22" x14ac:dyDescent="0.2">
      <c r="A18" s="165" t="s">
        <v>3</v>
      </c>
      <c r="B18" s="118" t="s">
        <v>30</v>
      </c>
      <c r="C18" s="98" t="s">
        <v>4</v>
      </c>
      <c r="D18" s="100"/>
      <c r="E18" s="101"/>
      <c r="F18" s="101"/>
      <c r="G18" s="101"/>
      <c r="H18" s="68" t="s">
        <v>31</v>
      </c>
      <c r="I18" s="61"/>
      <c r="J18" s="61"/>
      <c r="K18" s="61"/>
      <c r="L18" s="61"/>
      <c r="M18" s="61"/>
      <c r="N18" s="61"/>
      <c r="O18" s="61"/>
      <c r="P18" s="61"/>
      <c r="Q18" s="61"/>
      <c r="R18" s="61"/>
      <c r="S18" s="61"/>
      <c r="T18" s="61"/>
      <c r="U18" s="5"/>
      <c r="V18" s="28"/>
    </row>
    <row r="19" spans="1:22" x14ac:dyDescent="0.2">
      <c r="A19" s="166"/>
      <c r="B19" s="118"/>
      <c r="C19" s="99"/>
      <c r="D19" s="102"/>
      <c r="E19" s="103"/>
      <c r="F19" s="103"/>
      <c r="G19" s="103"/>
      <c r="H19" s="69" t="s">
        <v>32</v>
      </c>
      <c r="I19" s="62"/>
      <c r="J19" s="62"/>
      <c r="K19" s="62"/>
      <c r="L19" s="62"/>
      <c r="M19" s="62"/>
      <c r="N19" s="62"/>
      <c r="O19" s="62"/>
      <c r="P19" s="62"/>
      <c r="Q19" s="62"/>
      <c r="R19" s="62"/>
      <c r="S19" s="62"/>
      <c r="T19" s="62"/>
      <c r="U19" s="4"/>
      <c r="V19" s="28"/>
    </row>
    <row r="20" spans="1:22" x14ac:dyDescent="0.2">
      <c r="A20" s="166"/>
      <c r="B20" s="118"/>
      <c r="C20" s="99"/>
      <c r="D20" s="102"/>
      <c r="E20" s="103"/>
      <c r="F20" s="103"/>
      <c r="G20" s="103"/>
      <c r="H20" s="69" t="s">
        <v>33</v>
      </c>
      <c r="I20" s="62"/>
      <c r="J20" s="62"/>
      <c r="K20" s="62"/>
      <c r="L20" s="62"/>
      <c r="M20" s="62"/>
      <c r="N20" s="62"/>
      <c r="O20" s="62"/>
      <c r="P20" s="62"/>
      <c r="Q20" s="62"/>
      <c r="R20" s="62"/>
      <c r="S20" s="62"/>
      <c r="T20" s="62"/>
      <c r="U20" s="4"/>
      <c r="V20" s="28"/>
    </row>
    <row r="21" spans="1:22" x14ac:dyDescent="0.2">
      <c r="A21" s="166"/>
      <c r="B21" s="118"/>
      <c r="C21" s="99"/>
      <c r="D21" s="102"/>
      <c r="E21" s="103"/>
      <c r="F21" s="103"/>
      <c r="G21" s="103"/>
      <c r="H21" s="69" t="s">
        <v>34</v>
      </c>
      <c r="I21" s="62"/>
      <c r="J21" s="62"/>
      <c r="K21" s="62"/>
      <c r="L21" s="62"/>
      <c r="M21" s="62"/>
      <c r="N21" s="62"/>
      <c r="O21" s="62"/>
      <c r="P21" s="62"/>
      <c r="Q21" s="62"/>
      <c r="R21" s="62"/>
      <c r="S21" s="62"/>
      <c r="T21" s="62"/>
      <c r="U21" s="4"/>
      <c r="V21" s="28"/>
    </row>
    <row r="22" spans="1:22" x14ac:dyDescent="0.2">
      <c r="A22" s="167"/>
      <c r="B22" s="117"/>
      <c r="C22" s="104" t="s">
        <v>5</v>
      </c>
      <c r="D22" s="106">
        <v>750</v>
      </c>
      <c r="E22" s="107"/>
      <c r="F22" s="107"/>
      <c r="G22" s="107"/>
      <c r="H22" s="70" t="s">
        <v>36</v>
      </c>
      <c r="I22" s="25"/>
      <c r="J22" s="25"/>
      <c r="K22" s="25"/>
      <c r="L22" s="19">
        <v>28930</v>
      </c>
      <c r="M22" s="19">
        <v>37020</v>
      </c>
      <c r="N22" s="19">
        <v>27330</v>
      </c>
      <c r="O22" s="25"/>
      <c r="P22" s="25"/>
      <c r="Q22" s="25"/>
      <c r="R22" s="25"/>
      <c r="S22" s="25"/>
      <c r="T22" s="25"/>
      <c r="U22" s="20">
        <f>SUM(I22:T22)</f>
        <v>93280</v>
      </c>
      <c r="V22" s="37" t="s">
        <v>64</v>
      </c>
    </row>
    <row r="23" spans="1:22" x14ac:dyDescent="0.2">
      <c r="A23" s="167"/>
      <c r="B23" s="117"/>
      <c r="C23" s="99"/>
      <c r="D23" s="173"/>
      <c r="E23" s="170"/>
      <c r="F23" s="170"/>
      <c r="G23" s="170"/>
      <c r="H23" s="69" t="s">
        <v>37</v>
      </c>
      <c r="I23" s="25"/>
      <c r="J23" s="25"/>
      <c r="K23" s="25"/>
      <c r="L23" s="8">
        <v>102240</v>
      </c>
      <c r="M23" s="8">
        <v>126810</v>
      </c>
      <c r="N23" s="8">
        <v>91300</v>
      </c>
      <c r="O23" s="25"/>
      <c r="P23" s="25"/>
      <c r="Q23" s="25"/>
      <c r="R23" s="25"/>
      <c r="S23" s="25"/>
      <c r="T23" s="25"/>
      <c r="U23" s="6">
        <f>SUM(I23:T23)</f>
        <v>320350</v>
      </c>
      <c r="V23" s="38">
        <f>SUM(U22:U25)</f>
        <v>3426853</v>
      </c>
    </row>
    <row r="24" spans="1:22" x14ac:dyDescent="0.2">
      <c r="A24" s="167"/>
      <c r="B24" s="117"/>
      <c r="C24" s="99"/>
      <c r="D24" s="169" t="s">
        <v>35</v>
      </c>
      <c r="E24" s="170"/>
      <c r="F24" s="170"/>
      <c r="G24" s="170"/>
      <c r="H24" s="69" t="s">
        <v>38</v>
      </c>
      <c r="I24" s="8">
        <v>141400</v>
      </c>
      <c r="J24" s="8">
        <v>96160</v>
      </c>
      <c r="K24" s="8">
        <v>156410</v>
      </c>
      <c r="L24" s="25"/>
      <c r="M24" s="25"/>
      <c r="N24" s="25"/>
      <c r="O24" s="8">
        <v>146040</v>
      </c>
      <c r="P24" s="8">
        <v>134438</v>
      </c>
      <c r="Q24" s="8">
        <v>178685</v>
      </c>
      <c r="R24" s="8">
        <v>153480</v>
      </c>
      <c r="S24" s="8">
        <v>121777</v>
      </c>
      <c r="T24" s="8">
        <v>116184</v>
      </c>
      <c r="U24" s="6">
        <f>SUM(I24:T24)</f>
        <v>1244574</v>
      </c>
      <c r="V24" s="28"/>
    </row>
    <row r="25" spans="1:22" x14ac:dyDescent="0.2">
      <c r="A25" s="167"/>
      <c r="B25" s="117"/>
      <c r="C25" s="105"/>
      <c r="D25" s="171">
        <v>1</v>
      </c>
      <c r="E25" s="172"/>
      <c r="F25" s="172"/>
      <c r="G25" s="172"/>
      <c r="H25" s="71" t="s">
        <v>39</v>
      </c>
      <c r="I25" s="16">
        <v>149160</v>
      </c>
      <c r="J25" s="16">
        <v>143680</v>
      </c>
      <c r="K25" s="16">
        <v>141180</v>
      </c>
      <c r="L25" s="16">
        <v>137490</v>
      </c>
      <c r="M25" s="16">
        <v>154480</v>
      </c>
      <c r="N25" s="16">
        <v>132570</v>
      </c>
      <c r="O25" s="16">
        <v>139870</v>
      </c>
      <c r="P25" s="16">
        <v>130535</v>
      </c>
      <c r="Q25" s="16">
        <v>200287</v>
      </c>
      <c r="R25" s="16">
        <v>194017</v>
      </c>
      <c r="S25" s="16">
        <v>120885</v>
      </c>
      <c r="T25" s="16">
        <v>124495</v>
      </c>
      <c r="U25" s="17">
        <f>SUM(I25:T25)</f>
        <v>1768649</v>
      </c>
      <c r="V25" s="36" t="s">
        <v>65</v>
      </c>
    </row>
    <row r="26" spans="1:22" x14ac:dyDescent="0.2">
      <c r="A26" s="167"/>
      <c r="B26" s="117"/>
      <c r="C26" s="18" t="s">
        <v>6</v>
      </c>
      <c r="D26" s="112">
        <f>D18*D22*D25*12</f>
        <v>0</v>
      </c>
      <c r="E26" s="113"/>
      <c r="F26" s="113"/>
      <c r="G26" s="113"/>
      <c r="H26" s="72" t="s">
        <v>40</v>
      </c>
      <c r="I26" s="9">
        <f t="shared" ref="I26:Q26" si="0">ROUNDDOWN((I18*I22)+(I19*I23)+(I20*I24)+(I21*I25),0)</f>
        <v>0</v>
      </c>
      <c r="J26" s="9">
        <f t="shared" si="0"/>
        <v>0</v>
      </c>
      <c r="K26" s="9">
        <f t="shared" si="0"/>
        <v>0</v>
      </c>
      <c r="L26" s="9">
        <f t="shared" si="0"/>
        <v>0</v>
      </c>
      <c r="M26" s="9">
        <f t="shared" si="0"/>
        <v>0</v>
      </c>
      <c r="N26" s="9">
        <f t="shared" si="0"/>
        <v>0</v>
      </c>
      <c r="O26" s="9">
        <f t="shared" si="0"/>
        <v>0</v>
      </c>
      <c r="P26" s="9">
        <f t="shared" si="0"/>
        <v>0</v>
      </c>
      <c r="Q26" s="9">
        <f t="shared" si="0"/>
        <v>0</v>
      </c>
      <c r="R26" s="9">
        <f t="shared" ref="R26" si="1">ROUNDDOWN((R18*R22)+(R19*R23)+(R20*R24)+(R21*R25),0)</f>
        <v>0</v>
      </c>
      <c r="S26" s="9">
        <f>ROUNDDOWN((S18*S22)+(S19*S23)+(S20*S24)+(S21*S25),0)</f>
        <v>0</v>
      </c>
      <c r="T26" s="9">
        <f t="shared" ref="T26" si="2">ROUNDDOWN((T18*T22)+(T19*T23)+(T20*T24)+(T21*T25),0)</f>
        <v>0</v>
      </c>
      <c r="U26" s="7">
        <f>SUM(I26:T26)</f>
        <v>0</v>
      </c>
      <c r="V26" s="38">
        <f>D26+U26</f>
        <v>0</v>
      </c>
    </row>
    <row r="27" spans="1:22" x14ac:dyDescent="0.2">
      <c r="A27" s="167"/>
      <c r="B27" s="91" t="s">
        <v>85</v>
      </c>
      <c r="C27" s="11" t="s">
        <v>74</v>
      </c>
      <c r="D27" s="83"/>
      <c r="E27" s="84"/>
      <c r="F27" s="84"/>
      <c r="G27" s="85"/>
      <c r="H27" s="68" t="s">
        <v>22</v>
      </c>
      <c r="I27" s="63"/>
      <c r="J27" s="63"/>
      <c r="K27" s="63"/>
      <c r="L27" s="63"/>
      <c r="M27" s="63"/>
      <c r="N27" s="63"/>
      <c r="O27" s="63"/>
      <c r="P27" s="63"/>
      <c r="Q27" s="63"/>
      <c r="R27" s="63"/>
      <c r="S27" s="63"/>
      <c r="T27" s="63"/>
      <c r="U27" s="45"/>
      <c r="V27" s="30"/>
    </row>
    <row r="28" spans="1:22" x14ac:dyDescent="0.2">
      <c r="A28" s="167"/>
      <c r="B28" s="149"/>
      <c r="C28" s="14" t="s">
        <v>88</v>
      </c>
      <c r="D28" s="50">
        <v>20</v>
      </c>
      <c r="E28" s="50" t="s">
        <v>87</v>
      </c>
      <c r="F28" s="86" t="s">
        <v>41</v>
      </c>
      <c r="G28" s="87"/>
      <c r="H28" s="73" t="s">
        <v>52</v>
      </c>
      <c r="I28" s="8">
        <v>0</v>
      </c>
      <c r="J28" s="8">
        <v>0</v>
      </c>
      <c r="K28" s="8">
        <v>0</v>
      </c>
      <c r="L28" s="8">
        <v>0</v>
      </c>
      <c r="M28" s="8">
        <v>0</v>
      </c>
      <c r="N28" s="8">
        <v>1</v>
      </c>
      <c r="O28" s="8">
        <v>1</v>
      </c>
      <c r="P28" s="8">
        <v>1</v>
      </c>
      <c r="Q28" s="8">
        <v>6</v>
      </c>
      <c r="R28" s="8">
        <v>1</v>
      </c>
      <c r="S28" s="8">
        <v>0</v>
      </c>
      <c r="T28" s="8">
        <v>15</v>
      </c>
      <c r="U28" s="17">
        <f t="shared" ref="U28:U29" si="3">SUM(I28:T28)</f>
        <v>25</v>
      </c>
      <c r="V28" s="51" t="s">
        <v>65</v>
      </c>
    </row>
    <row r="29" spans="1:22" x14ac:dyDescent="0.2">
      <c r="A29" s="167"/>
      <c r="B29" s="150"/>
      <c r="C29" s="12" t="s">
        <v>54</v>
      </c>
      <c r="D29" s="88">
        <f>D27*12</f>
        <v>0</v>
      </c>
      <c r="E29" s="89"/>
      <c r="F29" s="89"/>
      <c r="G29" s="90"/>
      <c r="H29" s="74" t="s">
        <v>23</v>
      </c>
      <c r="I29" s="13">
        <f t="shared" ref="I29:R29" si="4">ROUNDDOWN(I27*I28,0)</f>
        <v>0</v>
      </c>
      <c r="J29" s="13">
        <f t="shared" si="4"/>
        <v>0</v>
      </c>
      <c r="K29" s="13">
        <f t="shared" si="4"/>
        <v>0</v>
      </c>
      <c r="L29" s="13">
        <f t="shared" si="4"/>
        <v>0</v>
      </c>
      <c r="M29" s="13">
        <f t="shared" si="4"/>
        <v>0</v>
      </c>
      <c r="N29" s="13">
        <f t="shared" si="4"/>
        <v>0</v>
      </c>
      <c r="O29" s="13">
        <f t="shared" si="4"/>
        <v>0</v>
      </c>
      <c r="P29" s="13">
        <f t="shared" si="4"/>
        <v>0</v>
      </c>
      <c r="Q29" s="13">
        <f t="shared" si="4"/>
        <v>0</v>
      </c>
      <c r="R29" s="13">
        <f t="shared" si="4"/>
        <v>0</v>
      </c>
      <c r="S29" s="13">
        <f>ROUNDDOWN(S27*S28,0)</f>
        <v>0</v>
      </c>
      <c r="T29" s="13">
        <f t="shared" ref="T29" si="5">ROUNDDOWN(T27*T28,0)</f>
        <v>0</v>
      </c>
      <c r="U29" s="7">
        <f t="shared" si="3"/>
        <v>0</v>
      </c>
      <c r="V29" s="38">
        <f>D29+U29</f>
        <v>0</v>
      </c>
    </row>
    <row r="30" spans="1:22" x14ac:dyDescent="0.2">
      <c r="A30" s="167"/>
      <c r="B30" s="91" t="s">
        <v>56</v>
      </c>
      <c r="C30" s="114" t="s">
        <v>48</v>
      </c>
      <c r="D30" s="136"/>
      <c r="E30" s="137"/>
      <c r="F30" s="137"/>
      <c r="G30" s="138"/>
      <c r="H30" s="75" t="s">
        <v>58</v>
      </c>
      <c r="I30" s="63"/>
      <c r="J30" s="63"/>
      <c r="K30" s="63"/>
      <c r="L30" s="63"/>
      <c r="M30" s="63"/>
      <c r="N30" s="63"/>
      <c r="O30" s="63"/>
      <c r="P30" s="63"/>
      <c r="Q30" s="63"/>
      <c r="R30" s="63"/>
      <c r="S30" s="63"/>
      <c r="T30" s="63"/>
      <c r="U30" s="5"/>
      <c r="V30" s="30"/>
    </row>
    <row r="31" spans="1:22" x14ac:dyDescent="0.2">
      <c r="A31" s="167"/>
      <c r="B31" s="95"/>
      <c r="C31" s="115"/>
      <c r="D31" s="139"/>
      <c r="E31" s="140"/>
      <c r="F31" s="140"/>
      <c r="G31" s="141"/>
      <c r="H31" s="69" t="s">
        <v>57</v>
      </c>
      <c r="I31" s="62"/>
      <c r="J31" s="62"/>
      <c r="K31" s="62"/>
      <c r="L31" s="62"/>
      <c r="M31" s="62"/>
      <c r="N31" s="62"/>
      <c r="O31" s="62"/>
      <c r="P31" s="62"/>
      <c r="Q31" s="62"/>
      <c r="R31" s="62"/>
      <c r="S31" s="62"/>
      <c r="T31" s="62"/>
      <c r="U31" s="6"/>
      <c r="V31" s="37" t="s">
        <v>64</v>
      </c>
    </row>
    <row r="32" spans="1:22" x14ac:dyDescent="0.2">
      <c r="A32" s="167"/>
      <c r="B32" s="149"/>
      <c r="C32" s="135" t="s">
        <v>49</v>
      </c>
      <c r="D32" s="108">
        <v>25</v>
      </c>
      <c r="E32" s="143" t="s">
        <v>50</v>
      </c>
      <c r="F32" s="145" t="s">
        <v>41</v>
      </c>
      <c r="G32" s="146"/>
      <c r="H32" s="76" t="s">
        <v>59</v>
      </c>
      <c r="I32" s="25"/>
      <c r="J32" s="25"/>
      <c r="K32" s="25"/>
      <c r="L32" s="13">
        <v>350</v>
      </c>
      <c r="M32" s="13">
        <v>1427</v>
      </c>
      <c r="N32" s="13">
        <v>1503</v>
      </c>
      <c r="O32" s="13">
        <v>861</v>
      </c>
      <c r="P32" s="25"/>
      <c r="Q32" s="25"/>
      <c r="R32" s="25"/>
      <c r="S32" s="25"/>
      <c r="T32" s="25"/>
      <c r="U32" s="6">
        <f>SUM(I32:T32)</f>
        <v>4141</v>
      </c>
      <c r="V32" s="38">
        <f>U32+U33</f>
        <v>18037</v>
      </c>
    </row>
    <row r="33" spans="1:22" x14ac:dyDescent="0.2">
      <c r="A33" s="167"/>
      <c r="B33" s="149"/>
      <c r="C33" s="115"/>
      <c r="D33" s="142"/>
      <c r="E33" s="144"/>
      <c r="F33" s="147"/>
      <c r="G33" s="148"/>
      <c r="H33" s="77" t="s">
        <v>60</v>
      </c>
      <c r="I33" s="8">
        <v>1389</v>
      </c>
      <c r="J33" s="8">
        <v>1717</v>
      </c>
      <c r="K33" s="8">
        <v>1069</v>
      </c>
      <c r="L33" s="8">
        <v>1350</v>
      </c>
      <c r="M33" s="25"/>
      <c r="N33" s="25"/>
      <c r="O33" s="8">
        <v>288</v>
      </c>
      <c r="P33" s="8">
        <v>1295</v>
      </c>
      <c r="Q33" s="8">
        <v>1327</v>
      </c>
      <c r="R33" s="8">
        <v>1877</v>
      </c>
      <c r="S33" s="8">
        <v>1757</v>
      </c>
      <c r="T33" s="8">
        <v>1827</v>
      </c>
      <c r="U33" s="6">
        <f>SUM(I33:T33)</f>
        <v>13896</v>
      </c>
      <c r="V33" s="51" t="s">
        <v>65</v>
      </c>
    </row>
    <row r="34" spans="1:22" x14ac:dyDescent="0.2">
      <c r="A34" s="168"/>
      <c r="B34" s="150"/>
      <c r="C34" s="21" t="s">
        <v>51</v>
      </c>
      <c r="D34" s="88">
        <f>D30*D32*12</f>
        <v>0</v>
      </c>
      <c r="E34" s="89"/>
      <c r="F34" s="89"/>
      <c r="G34" s="90"/>
      <c r="H34" s="74" t="s">
        <v>61</v>
      </c>
      <c r="I34" s="22">
        <f>ROUNDDOWN((I30*I32)+(I31*I33),0)</f>
        <v>0</v>
      </c>
      <c r="J34" s="22">
        <f t="shared" ref="J34:T34" si="6">ROUNDDOWN((J30*J32)+(J31*J33),0)</f>
        <v>0</v>
      </c>
      <c r="K34" s="22">
        <f t="shared" si="6"/>
        <v>0</v>
      </c>
      <c r="L34" s="22">
        <f t="shared" si="6"/>
        <v>0</v>
      </c>
      <c r="M34" s="22">
        <f t="shared" si="6"/>
        <v>0</v>
      </c>
      <c r="N34" s="22">
        <f t="shared" si="6"/>
        <v>0</v>
      </c>
      <c r="O34" s="22">
        <f t="shared" si="6"/>
        <v>0</v>
      </c>
      <c r="P34" s="22">
        <f t="shared" si="6"/>
        <v>0</v>
      </c>
      <c r="Q34" s="22">
        <f t="shared" si="6"/>
        <v>0</v>
      </c>
      <c r="R34" s="22">
        <f t="shared" si="6"/>
        <v>0</v>
      </c>
      <c r="S34" s="22">
        <f t="shared" si="6"/>
        <v>0</v>
      </c>
      <c r="T34" s="22">
        <f t="shared" si="6"/>
        <v>0</v>
      </c>
      <c r="U34" s="24">
        <f>SUM(I34:T34)</f>
        <v>0</v>
      </c>
      <c r="V34" s="38">
        <f>D34+U34</f>
        <v>0</v>
      </c>
    </row>
    <row r="35" spans="1:22" x14ac:dyDescent="0.2">
      <c r="A35" s="116" t="s">
        <v>77</v>
      </c>
      <c r="B35" s="118" t="s">
        <v>42</v>
      </c>
      <c r="C35" s="98" t="s">
        <v>4</v>
      </c>
      <c r="D35" s="119"/>
      <c r="E35" s="120"/>
      <c r="F35" s="120"/>
      <c r="G35" s="120"/>
      <c r="H35" s="68" t="s">
        <v>43</v>
      </c>
      <c r="I35" s="61"/>
      <c r="J35" s="61"/>
      <c r="K35" s="61"/>
      <c r="L35" s="61"/>
      <c r="M35" s="61"/>
      <c r="N35" s="61"/>
      <c r="O35" s="61"/>
      <c r="P35" s="61"/>
      <c r="Q35" s="61"/>
      <c r="R35" s="61"/>
      <c r="S35" s="61"/>
      <c r="T35" s="61"/>
      <c r="U35" s="5"/>
      <c r="V35" s="28"/>
    </row>
    <row r="36" spans="1:22" x14ac:dyDescent="0.2">
      <c r="A36" s="116"/>
      <c r="B36" s="118"/>
      <c r="C36" s="99"/>
      <c r="D36" s="121"/>
      <c r="E36" s="122"/>
      <c r="F36" s="122"/>
      <c r="G36" s="122"/>
      <c r="H36" s="69" t="s">
        <v>44</v>
      </c>
      <c r="I36" s="62"/>
      <c r="J36" s="62"/>
      <c r="K36" s="62"/>
      <c r="L36" s="62"/>
      <c r="M36" s="62"/>
      <c r="N36" s="62"/>
      <c r="O36" s="62"/>
      <c r="P36" s="62"/>
      <c r="Q36" s="62"/>
      <c r="R36" s="62"/>
      <c r="S36" s="62"/>
      <c r="T36" s="62"/>
      <c r="U36" s="4"/>
      <c r="V36" s="37" t="s">
        <v>64</v>
      </c>
    </row>
    <row r="37" spans="1:22" x14ac:dyDescent="0.2">
      <c r="A37" s="117"/>
      <c r="B37" s="117"/>
      <c r="C37" s="104" t="s">
        <v>5</v>
      </c>
      <c r="D37" s="106">
        <v>156</v>
      </c>
      <c r="E37" s="107"/>
      <c r="F37" s="107"/>
      <c r="G37" s="107"/>
      <c r="H37" s="70" t="s">
        <v>45</v>
      </c>
      <c r="I37" s="25"/>
      <c r="J37" s="25"/>
      <c r="K37" s="25"/>
      <c r="L37" s="19">
        <v>5639</v>
      </c>
      <c r="M37" s="19">
        <v>12118</v>
      </c>
      <c r="N37" s="19">
        <v>12604</v>
      </c>
      <c r="O37" s="19">
        <v>5875</v>
      </c>
      <c r="P37" s="25"/>
      <c r="Q37" s="25"/>
      <c r="R37" s="25"/>
      <c r="S37" s="25"/>
      <c r="T37" s="25"/>
      <c r="U37" s="20">
        <f t="shared" ref="U37:U44" si="7">SUM(I37:T37)</f>
        <v>36236</v>
      </c>
      <c r="V37" s="38">
        <f>U37+U38</f>
        <v>149265</v>
      </c>
    </row>
    <row r="38" spans="1:22" x14ac:dyDescent="0.2">
      <c r="A38" s="117"/>
      <c r="B38" s="117"/>
      <c r="C38" s="105"/>
      <c r="D38" s="108" t="s">
        <v>35</v>
      </c>
      <c r="E38" s="109"/>
      <c r="F38" s="110">
        <v>1</v>
      </c>
      <c r="G38" s="111"/>
      <c r="H38" s="71" t="s">
        <v>46</v>
      </c>
      <c r="I38" s="16">
        <v>13448</v>
      </c>
      <c r="J38" s="16">
        <v>12164</v>
      </c>
      <c r="K38" s="16">
        <v>12958</v>
      </c>
      <c r="L38" s="16">
        <v>6445</v>
      </c>
      <c r="M38" s="25"/>
      <c r="N38" s="25"/>
      <c r="O38" s="16">
        <v>5140</v>
      </c>
      <c r="P38" s="16">
        <v>12666</v>
      </c>
      <c r="Q38" s="16">
        <v>13644</v>
      </c>
      <c r="R38" s="16">
        <v>11180</v>
      </c>
      <c r="S38" s="16">
        <v>13647</v>
      </c>
      <c r="T38" s="16">
        <v>11737</v>
      </c>
      <c r="U38" s="17">
        <f t="shared" si="7"/>
        <v>113029</v>
      </c>
      <c r="V38" s="36" t="s">
        <v>65</v>
      </c>
    </row>
    <row r="39" spans="1:22" x14ac:dyDescent="0.2">
      <c r="A39" s="117"/>
      <c r="B39" s="117"/>
      <c r="C39" s="18" t="s">
        <v>6</v>
      </c>
      <c r="D39" s="112">
        <f>D35*D37*F38*12</f>
        <v>0</v>
      </c>
      <c r="E39" s="113"/>
      <c r="F39" s="113"/>
      <c r="G39" s="113"/>
      <c r="H39" s="72" t="s">
        <v>47</v>
      </c>
      <c r="I39" s="9">
        <f t="shared" ref="I39:Q39" si="8">ROUNDDOWN((I35*I37)+(I36*I38),0)</f>
        <v>0</v>
      </c>
      <c r="J39" s="9">
        <f t="shared" si="8"/>
        <v>0</v>
      </c>
      <c r="K39" s="9">
        <f t="shared" si="8"/>
        <v>0</v>
      </c>
      <c r="L39" s="9">
        <f t="shared" si="8"/>
        <v>0</v>
      </c>
      <c r="M39" s="9">
        <f t="shared" si="8"/>
        <v>0</v>
      </c>
      <c r="N39" s="9">
        <f t="shared" si="8"/>
        <v>0</v>
      </c>
      <c r="O39" s="9">
        <f t="shared" si="8"/>
        <v>0</v>
      </c>
      <c r="P39" s="9">
        <f t="shared" si="8"/>
        <v>0</v>
      </c>
      <c r="Q39" s="9">
        <f t="shared" si="8"/>
        <v>0</v>
      </c>
      <c r="R39" s="9">
        <f t="shared" ref="R39" si="9">ROUNDDOWN((R35*R37)+(R36*R38),0)</f>
        <v>0</v>
      </c>
      <c r="S39" s="9">
        <f>ROUNDDOWN((S35*S37)+(S36*S38),0)</f>
        <v>0</v>
      </c>
      <c r="T39" s="9">
        <f t="shared" ref="T39" si="10">ROUNDDOWN((T35*T37)+(T36*T38),0)</f>
        <v>0</v>
      </c>
      <c r="U39" s="7">
        <f t="shared" si="7"/>
        <v>0</v>
      </c>
      <c r="V39" s="38">
        <f>D39+U39</f>
        <v>0</v>
      </c>
    </row>
    <row r="40" spans="1:22" x14ac:dyDescent="0.2">
      <c r="A40" s="46"/>
      <c r="B40" s="46"/>
      <c r="C40" s="47"/>
      <c r="D40" s="48"/>
      <c r="E40" s="53"/>
      <c r="F40" s="53"/>
      <c r="G40" s="53"/>
      <c r="H40" s="78"/>
      <c r="I40" s="49"/>
      <c r="J40" s="49"/>
      <c r="K40" s="49"/>
      <c r="L40" s="49"/>
      <c r="M40" s="49"/>
      <c r="N40" s="49"/>
      <c r="O40" s="49"/>
      <c r="P40" s="49"/>
      <c r="Q40" s="49"/>
      <c r="R40" s="49"/>
      <c r="S40" s="49"/>
      <c r="T40" s="49"/>
      <c r="U40" s="49"/>
      <c r="V40" s="54"/>
    </row>
    <row r="41" spans="1:22" x14ac:dyDescent="0.2">
      <c r="A41" s="55"/>
      <c r="B41" s="55"/>
      <c r="C41" s="56"/>
      <c r="D41" s="57"/>
      <c r="E41" s="58"/>
      <c r="F41" s="58"/>
      <c r="G41" s="58"/>
      <c r="H41" s="79"/>
      <c r="I41" s="59"/>
      <c r="J41" s="59"/>
      <c r="K41" s="59"/>
      <c r="L41" s="59"/>
      <c r="M41" s="59"/>
      <c r="N41" s="59"/>
      <c r="O41" s="59"/>
      <c r="P41" s="59"/>
      <c r="Q41" s="59"/>
      <c r="R41" s="59"/>
      <c r="S41" s="59"/>
      <c r="T41" s="59"/>
      <c r="U41" s="59"/>
      <c r="V41" s="30"/>
    </row>
    <row r="42" spans="1:22" x14ac:dyDescent="0.2">
      <c r="A42" s="95" t="s">
        <v>72</v>
      </c>
      <c r="B42" s="95" t="s">
        <v>85</v>
      </c>
      <c r="C42" s="12" t="s">
        <v>74</v>
      </c>
      <c r="D42" s="151"/>
      <c r="E42" s="152"/>
      <c r="F42" s="152"/>
      <c r="G42" s="153"/>
      <c r="H42" s="70" t="s">
        <v>22</v>
      </c>
      <c r="I42" s="64"/>
      <c r="J42" s="64"/>
      <c r="K42" s="64"/>
      <c r="L42" s="64"/>
      <c r="M42" s="64"/>
      <c r="N42" s="64"/>
      <c r="O42" s="64"/>
      <c r="P42" s="64"/>
      <c r="Q42" s="64"/>
      <c r="R42" s="64"/>
      <c r="S42" s="64"/>
      <c r="T42" s="64"/>
      <c r="U42" s="52"/>
      <c r="V42" s="60"/>
    </row>
    <row r="43" spans="1:22" x14ac:dyDescent="0.2">
      <c r="A43" s="92"/>
      <c r="B43" s="149"/>
      <c r="C43" s="14" t="s">
        <v>88</v>
      </c>
      <c r="D43" s="35">
        <v>10</v>
      </c>
      <c r="E43" s="35" t="s">
        <v>87</v>
      </c>
      <c r="F43" s="86" t="s">
        <v>41</v>
      </c>
      <c r="G43" s="87"/>
      <c r="H43" s="73" t="s">
        <v>52</v>
      </c>
      <c r="I43" s="8">
        <v>3</v>
      </c>
      <c r="J43" s="8">
        <v>0</v>
      </c>
      <c r="K43" s="8">
        <v>0</v>
      </c>
      <c r="L43" s="8">
        <v>0</v>
      </c>
      <c r="M43" s="8">
        <v>0</v>
      </c>
      <c r="N43" s="8">
        <v>0</v>
      </c>
      <c r="O43" s="8">
        <v>0</v>
      </c>
      <c r="P43" s="8">
        <v>0</v>
      </c>
      <c r="Q43" s="8">
        <v>7</v>
      </c>
      <c r="R43" s="8">
        <v>33</v>
      </c>
      <c r="S43" s="8">
        <v>29</v>
      </c>
      <c r="T43" s="8">
        <v>11</v>
      </c>
      <c r="U43" s="17">
        <f t="shared" si="7"/>
        <v>83</v>
      </c>
      <c r="V43" s="36" t="s">
        <v>65</v>
      </c>
    </row>
    <row r="44" spans="1:22" x14ac:dyDescent="0.2">
      <c r="A44" s="92"/>
      <c r="B44" s="150"/>
      <c r="C44" s="12" t="s">
        <v>54</v>
      </c>
      <c r="D44" s="88">
        <f>D42*12</f>
        <v>0</v>
      </c>
      <c r="E44" s="89"/>
      <c r="F44" s="89"/>
      <c r="G44" s="90"/>
      <c r="H44" s="74" t="s">
        <v>23</v>
      </c>
      <c r="I44" s="13">
        <f t="shared" ref="I44:Q44" si="11">ROUNDDOWN(I42*I43,0)</f>
        <v>0</v>
      </c>
      <c r="J44" s="13">
        <f t="shared" si="11"/>
        <v>0</v>
      </c>
      <c r="K44" s="13">
        <f t="shared" si="11"/>
        <v>0</v>
      </c>
      <c r="L44" s="13">
        <f t="shared" si="11"/>
        <v>0</v>
      </c>
      <c r="M44" s="13">
        <f t="shared" si="11"/>
        <v>0</v>
      </c>
      <c r="N44" s="13">
        <f t="shared" si="11"/>
        <v>0</v>
      </c>
      <c r="O44" s="13">
        <f t="shared" si="11"/>
        <v>0</v>
      </c>
      <c r="P44" s="13">
        <f t="shared" si="11"/>
        <v>0</v>
      </c>
      <c r="Q44" s="13">
        <f t="shared" si="11"/>
        <v>0</v>
      </c>
      <c r="R44" s="13">
        <f t="shared" ref="R44" si="12">ROUNDDOWN(R42*R43,0)</f>
        <v>0</v>
      </c>
      <c r="S44" s="13">
        <f>ROUNDDOWN(S42*S43,0)</f>
        <v>0</v>
      </c>
      <c r="T44" s="13">
        <f t="shared" ref="T44" si="13">ROUNDDOWN(T42*T43,0)</f>
        <v>0</v>
      </c>
      <c r="U44" s="7">
        <f t="shared" si="7"/>
        <v>0</v>
      </c>
      <c r="V44" s="38">
        <f>D44+U44</f>
        <v>0</v>
      </c>
    </row>
    <row r="45" spans="1:22" x14ac:dyDescent="0.2">
      <c r="A45" s="93"/>
      <c r="B45" s="91" t="s">
        <v>56</v>
      </c>
      <c r="C45" s="114" t="s">
        <v>48</v>
      </c>
      <c r="D45" s="136"/>
      <c r="E45" s="137"/>
      <c r="F45" s="137"/>
      <c r="G45" s="138"/>
      <c r="H45" s="75" t="s">
        <v>58</v>
      </c>
      <c r="I45" s="63"/>
      <c r="J45" s="63"/>
      <c r="K45" s="63"/>
      <c r="L45" s="63"/>
      <c r="M45" s="63"/>
      <c r="N45" s="63"/>
      <c r="O45" s="63"/>
      <c r="P45" s="63"/>
      <c r="Q45" s="63"/>
      <c r="R45" s="63"/>
      <c r="S45" s="63"/>
      <c r="T45" s="63"/>
      <c r="U45" s="5"/>
      <c r="V45" s="30"/>
    </row>
    <row r="46" spans="1:22" x14ac:dyDescent="0.2">
      <c r="A46" s="93"/>
      <c r="B46" s="95"/>
      <c r="C46" s="115"/>
      <c r="D46" s="139"/>
      <c r="E46" s="140"/>
      <c r="F46" s="140"/>
      <c r="G46" s="141"/>
      <c r="H46" s="69" t="s">
        <v>57</v>
      </c>
      <c r="I46" s="62"/>
      <c r="J46" s="62"/>
      <c r="K46" s="62"/>
      <c r="L46" s="62"/>
      <c r="M46" s="62"/>
      <c r="N46" s="62"/>
      <c r="O46" s="62"/>
      <c r="P46" s="62"/>
      <c r="Q46" s="62"/>
      <c r="R46" s="62"/>
      <c r="S46" s="62"/>
      <c r="T46" s="62"/>
      <c r="U46" s="6"/>
      <c r="V46" s="37" t="s">
        <v>64</v>
      </c>
    </row>
    <row r="47" spans="1:22" x14ac:dyDescent="0.2">
      <c r="A47" s="93"/>
      <c r="B47" s="149"/>
      <c r="C47" s="135" t="s">
        <v>49</v>
      </c>
      <c r="D47" s="108">
        <v>3</v>
      </c>
      <c r="E47" s="143" t="s">
        <v>50</v>
      </c>
      <c r="F47" s="145" t="s">
        <v>41</v>
      </c>
      <c r="G47" s="146"/>
      <c r="H47" s="76" t="s">
        <v>59</v>
      </c>
      <c r="I47" s="25"/>
      <c r="J47" s="25"/>
      <c r="K47" s="25"/>
      <c r="L47" s="13">
        <v>2</v>
      </c>
      <c r="M47" s="13">
        <v>2</v>
      </c>
      <c r="N47" s="13">
        <v>3</v>
      </c>
      <c r="O47" s="13">
        <v>1</v>
      </c>
      <c r="P47" s="25"/>
      <c r="Q47" s="25"/>
      <c r="R47" s="25"/>
      <c r="S47" s="25"/>
      <c r="T47" s="25"/>
      <c r="U47" s="6">
        <f>SUM(I47:T47)</f>
        <v>8</v>
      </c>
      <c r="V47" s="38">
        <f>U47+U48</f>
        <v>54</v>
      </c>
    </row>
    <row r="48" spans="1:22" x14ac:dyDescent="0.2">
      <c r="A48" s="93"/>
      <c r="B48" s="149"/>
      <c r="C48" s="115"/>
      <c r="D48" s="142"/>
      <c r="E48" s="144"/>
      <c r="F48" s="147"/>
      <c r="G48" s="148"/>
      <c r="H48" s="77" t="s">
        <v>60</v>
      </c>
      <c r="I48" s="8">
        <v>3</v>
      </c>
      <c r="J48" s="8">
        <v>2</v>
      </c>
      <c r="K48" s="8">
        <v>3</v>
      </c>
      <c r="L48" s="8">
        <v>1</v>
      </c>
      <c r="M48" s="25"/>
      <c r="N48" s="25"/>
      <c r="O48" s="8">
        <v>1</v>
      </c>
      <c r="P48" s="8">
        <v>3</v>
      </c>
      <c r="Q48" s="8">
        <v>3</v>
      </c>
      <c r="R48" s="8">
        <v>12</v>
      </c>
      <c r="S48" s="8">
        <v>15</v>
      </c>
      <c r="T48" s="8">
        <v>3</v>
      </c>
      <c r="U48" s="6">
        <f>SUM(I48:T48)</f>
        <v>46</v>
      </c>
      <c r="V48" s="36" t="s">
        <v>65</v>
      </c>
    </row>
    <row r="49" spans="1:22" x14ac:dyDescent="0.2">
      <c r="A49" s="94"/>
      <c r="B49" s="150"/>
      <c r="C49" s="21" t="s">
        <v>51</v>
      </c>
      <c r="D49" s="88">
        <f>D45*D47*12</f>
        <v>0</v>
      </c>
      <c r="E49" s="89"/>
      <c r="F49" s="89"/>
      <c r="G49" s="90"/>
      <c r="H49" s="74" t="s">
        <v>61</v>
      </c>
      <c r="I49" s="22">
        <f>ROUNDDOWN((I45*I47)+(I46*I48),0)</f>
        <v>0</v>
      </c>
      <c r="J49" s="22">
        <f t="shared" ref="J49:T49" si="14">ROUNDDOWN((J45*J47)+(J46*J48),0)</f>
        <v>0</v>
      </c>
      <c r="K49" s="22">
        <f t="shared" si="14"/>
        <v>0</v>
      </c>
      <c r="L49" s="22">
        <f t="shared" si="14"/>
        <v>0</v>
      </c>
      <c r="M49" s="22">
        <f t="shared" si="14"/>
        <v>0</v>
      </c>
      <c r="N49" s="22">
        <f t="shared" si="14"/>
        <v>0</v>
      </c>
      <c r="O49" s="22">
        <f t="shared" si="14"/>
        <v>0</v>
      </c>
      <c r="P49" s="22">
        <f t="shared" si="14"/>
        <v>0</v>
      </c>
      <c r="Q49" s="22">
        <f t="shared" si="14"/>
        <v>0</v>
      </c>
      <c r="R49" s="22">
        <f t="shared" si="14"/>
        <v>0</v>
      </c>
      <c r="S49" s="22">
        <f t="shared" si="14"/>
        <v>0</v>
      </c>
      <c r="T49" s="22">
        <f t="shared" si="14"/>
        <v>0</v>
      </c>
      <c r="U49" s="24">
        <f>SUM(I49:T49)</f>
        <v>0</v>
      </c>
      <c r="V49" s="38">
        <f>D49+U49</f>
        <v>0</v>
      </c>
    </row>
    <row r="50" spans="1:22" x14ac:dyDescent="0.2">
      <c r="A50" s="91" t="s">
        <v>78</v>
      </c>
      <c r="B50" s="96" t="s">
        <v>42</v>
      </c>
      <c r="C50" s="98" t="s">
        <v>4</v>
      </c>
      <c r="D50" s="100"/>
      <c r="E50" s="101"/>
      <c r="F50" s="101"/>
      <c r="G50" s="101"/>
      <c r="H50" s="68" t="s">
        <v>43</v>
      </c>
      <c r="I50" s="61"/>
      <c r="J50" s="61"/>
      <c r="K50" s="61"/>
      <c r="L50" s="61"/>
      <c r="M50" s="61"/>
      <c r="N50" s="61"/>
      <c r="O50" s="61"/>
      <c r="P50" s="61"/>
      <c r="Q50" s="61"/>
      <c r="R50" s="61"/>
      <c r="S50" s="61"/>
      <c r="T50" s="61"/>
      <c r="U50" s="5"/>
      <c r="V50" s="28"/>
    </row>
    <row r="51" spans="1:22" x14ac:dyDescent="0.2">
      <c r="A51" s="95"/>
      <c r="B51" s="96"/>
      <c r="C51" s="99"/>
      <c r="D51" s="102"/>
      <c r="E51" s="103"/>
      <c r="F51" s="103"/>
      <c r="G51" s="103"/>
      <c r="H51" s="69" t="s">
        <v>44</v>
      </c>
      <c r="I51" s="62"/>
      <c r="J51" s="62"/>
      <c r="K51" s="62"/>
      <c r="L51" s="62"/>
      <c r="M51" s="62"/>
      <c r="N51" s="62"/>
      <c r="O51" s="62"/>
      <c r="P51" s="62"/>
      <c r="Q51" s="62"/>
      <c r="R51" s="62"/>
      <c r="S51" s="62"/>
      <c r="T51" s="62"/>
      <c r="U51" s="4"/>
      <c r="V51" s="37" t="s">
        <v>64</v>
      </c>
    </row>
    <row r="52" spans="1:22" x14ac:dyDescent="0.2">
      <c r="A52" s="93"/>
      <c r="B52" s="97"/>
      <c r="C52" s="104" t="s">
        <v>5</v>
      </c>
      <c r="D52" s="106">
        <v>280</v>
      </c>
      <c r="E52" s="107"/>
      <c r="F52" s="107"/>
      <c r="G52" s="107"/>
      <c r="H52" s="70" t="s">
        <v>45</v>
      </c>
      <c r="I52" s="25"/>
      <c r="J52" s="25"/>
      <c r="K52" s="25"/>
      <c r="L52" s="19">
        <v>14099</v>
      </c>
      <c r="M52" s="19">
        <v>56562</v>
      </c>
      <c r="N52" s="19">
        <v>54963</v>
      </c>
      <c r="O52" s="19">
        <f>46917-O53</f>
        <v>32842</v>
      </c>
      <c r="P52" s="25"/>
      <c r="Q52" s="25"/>
      <c r="R52" s="25"/>
      <c r="S52" s="25"/>
      <c r="T52" s="26"/>
      <c r="U52" s="20">
        <f>SUM(I52:T52)</f>
        <v>158466</v>
      </c>
      <c r="V52" s="38">
        <f>U52+U53</f>
        <v>587539</v>
      </c>
    </row>
    <row r="53" spans="1:22" x14ac:dyDescent="0.2">
      <c r="A53" s="93"/>
      <c r="B53" s="97"/>
      <c r="C53" s="105"/>
      <c r="D53" s="108" t="s">
        <v>35</v>
      </c>
      <c r="E53" s="109"/>
      <c r="F53" s="110">
        <v>1</v>
      </c>
      <c r="G53" s="111"/>
      <c r="H53" s="71" t="s">
        <v>46</v>
      </c>
      <c r="I53" s="16">
        <v>46348</v>
      </c>
      <c r="J53" s="16">
        <v>41385</v>
      </c>
      <c r="K53" s="16">
        <v>45646</v>
      </c>
      <c r="L53" s="16">
        <v>32899</v>
      </c>
      <c r="M53" s="25"/>
      <c r="N53" s="25"/>
      <c r="O53" s="16">
        <v>14075</v>
      </c>
      <c r="P53" s="16">
        <v>44903</v>
      </c>
      <c r="Q53" s="16">
        <v>44007</v>
      </c>
      <c r="R53" s="16">
        <v>52887</v>
      </c>
      <c r="S53" s="16">
        <v>57962</v>
      </c>
      <c r="T53" s="31">
        <v>48961</v>
      </c>
      <c r="U53" s="17">
        <f>SUM(I53:T53)</f>
        <v>429073</v>
      </c>
      <c r="V53" s="36" t="s">
        <v>65</v>
      </c>
    </row>
    <row r="54" spans="1:22" x14ac:dyDescent="0.2">
      <c r="A54" s="93"/>
      <c r="B54" s="97"/>
      <c r="C54" s="18" t="s">
        <v>6</v>
      </c>
      <c r="D54" s="112">
        <f>D50*D52*F53*12</f>
        <v>0</v>
      </c>
      <c r="E54" s="113"/>
      <c r="F54" s="113"/>
      <c r="G54" s="113"/>
      <c r="H54" s="72" t="s">
        <v>47</v>
      </c>
      <c r="I54" s="9">
        <f t="shared" ref="I54" si="15">ROUNDDOWN((I50*I52)+(I51*I53),0)</f>
        <v>0</v>
      </c>
      <c r="J54" s="9">
        <f t="shared" ref="J54" si="16">ROUNDDOWN((J50*J52)+(J51*J53),0)</f>
        <v>0</v>
      </c>
      <c r="K54" s="9">
        <f t="shared" ref="K54" si="17">ROUNDDOWN((K50*K52)+(K51*K53),0)</f>
        <v>0</v>
      </c>
      <c r="L54" s="9">
        <f t="shared" ref="L54" si="18">ROUNDDOWN((L50*L52)+(L51*L53),0)</f>
        <v>0</v>
      </c>
      <c r="M54" s="9">
        <f t="shared" ref="M54" si="19">ROUNDDOWN((M50*M52)+(M51*M53),0)</f>
        <v>0</v>
      </c>
      <c r="N54" s="9">
        <f t="shared" ref="N54" si="20">ROUNDDOWN((N50*N52)+(N51*N53),0)</f>
        <v>0</v>
      </c>
      <c r="O54" s="9">
        <f t="shared" ref="O54" si="21">ROUNDDOWN((O50*O52)+(O51*O53),0)</f>
        <v>0</v>
      </c>
      <c r="P54" s="9">
        <f t="shared" ref="P54" si="22">ROUNDDOWN((P50*P52)+(P51*P53),0)</f>
        <v>0</v>
      </c>
      <c r="Q54" s="9">
        <f t="shared" ref="Q54" si="23">ROUNDDOWN((Q50*Q52)+(Q51*Q53),0)</f>
        <v>0</v>
      </c>
      <c r="R54" s="9">
        <f t="shared" ref="R54" si="24">ROUNDDOWN((R50*R52)+(R51*R53),0)</f>
        <v>0</v>
      </c>
      <c r="S54" s="9">
        <f>ROUNDDOWN((S50*S52)+(S51*S53),0)</f>
        <v>0</v>
      </c>
      <c r="T54" s="32">
        <f t="shared" ref="T54" si="25">ROUNDDOWN((T50*T52)+(T51*T53),0)</f>
        <v>0</v>
      </c>
      <c r="U54" s="7">
        <f>SUM(I54:T54)</f>
        <v>0</v>
      </c>
      <c r="V54" s="38">
        <f>D54+U54</f>
        <v>0</v>
      </c>
    </row>
    <row r="55" spans="1:22" x14ac:dyDescent="0.2">
      <c r="A55" s="93"/>
      <c r="B55" s="80" t="s">
        <v>85</v>
      </c>
      <c r="C55" s="11" t="s">
        <v>74</v>
      </c>
      <c r="D55" s="83"/>
      <c r="E55" s="84"/>
      <c r="F55" s="84"/>
      <c r="G55" s="85"/>
      <c r="H55" s="68" t="s">
        <v>22</v>
      </c>
      <c r="I55" s="63"/>
      <c r="J55" s="63"/>
      <c r="K55" s="63"/>
      <c r="L55" s="63"/>
      <c r="M55" s="63"/>
      <c r="N55" s="63"/>
      <c r="O55" s="63"/>
      <c r="P55" s="63"/>
      <c r="Q55" s="63"/>
      <c r="R55" s="63"/>
      <c r="S55" s="63"/>
      <c r="T55" s="63"/>
      <c r="U55" s="5"/>
    </row>
    <row r="56" spans="1:22" x14ac:dyDescent="0.2">
      <c r="A56" s="93"/>
      <c r="B56" s="81"/>
      <c r="C56" s="14" t="s">
        <v>88</v>
      </c>
      <c r="D56" s="44">
        <v>20</v>
      </c>
      <c r="E56" s="44" t="s">
        <v>87</v>
      </c>
      <c r="F56" s="86" t="s">
        <v>41</v>
      </c>
      <c r="G56" s="87"/>
      <c r="H56" s="73" t="s">
        <v>52</v>
      </c>
      <c r="I56" s="8">
        <v>16</v>
      </c>
      <c r="J56" s="8">
        <v>16</v>
      </c>
      <c r="K56" s="8">
        <v>14</v>
      </c>
      <c r="L56" s="8">
        <v>17</v>
      </c>
      <c r="M56" s="8">
        <v>29</v>
      </c>
      <c r="N56" s="8">
        <v>18</v>
      </c>
      <c r="O56" s="8">
        <v>16</v>
      </c>
      <c r="P56" s="8">
        <v>15</v>
      </c>
      <c r="Q56" s="8">
        <v>16</v>
      </c>
      <c r="R56" s="8">
        <v>54</v>
      </c>
      <c r="S56" s="8">
        <v>50</v>
      </c>
      <c r="T56" s="33">
        <v>23</v>
      </c>
      <c r="U56" s="17">
        <f>SUM(I56:T56)</f>
        <v>284</v>
      </c>
      <c r="V56" s="36" t="s">
        <v>65</v>
      </c>
    </row>
    <row r="57" spans="1:22" x14ac:dyDescent="0.2">
      <c r="A57" s="93"/>
      <c r="B57" s="82"/>
      <c r="C57" s="21" t="s">
        <v>54</v>
      </c>
      <c r="D57" s="88">
        <f>D55*12</f>
        <v>0</v>
      </c>
      <c r="E57" s="89"/>
      <c r="F57" s="89"/>
      <c r="G57" s="90"/>
      <c r="H57" s="74" t="s">
        <v>23</v>
      </c>
      <c r="I57" s="22">
        <f t="shared" ref="I57:Q57" si="26">ROUNDDOWN(I55*I56,0)</f>
        <v>0</v>
      </c>
      <c r="J57" s="22">
        <f t="shared" si="26"/>
        <v>0</v>
      </c>
      <c r="K57" s="22">
        <f t="shared" si="26"/>
        <v>0</v>
      </c>
      <c r="L57" s="22">
        <f t="shared" si="26"/>
        <v>0</v>
      </c>
      <c r="M57" s="22">
        <f t="shared" si="26"/>
        <v>0</v>
      </c>
      <c r="N57" s="22">
        <f t="shared" si="26"/>
        <v>0</v>
      </c>
      <c r="O57" s="22">
        <f t="shared" si="26"/>
        <v>0</v>
      </c>
      <c r="P57" s="22">
        <f t="shared" si="26"/>
        <v>0</v>
      </c>
      <c r="Q57" s="22">
        <f t="shared" si="26"/>
        <v>0</v>
      </c>
      <c r="R57" s="22">
        <f t="shared" ref="R57" si="27">ROUNDDOWN(R55*R56,0)</f>
        <v>0</v>
      </c>
      <c r="S57" s="22">
        <f>ROUNDDOWN(S55*S56,0)</f>
        <v>0</v>
      </c>
      <c r="T57" s="34">
        <f t="shared" ref="T57" si="28">ROUNDDOWN(T55*T56,0)</f>
        <v>0</v>
      </c>
      <c r="U57" s="7">
        <f>SUM(I57:T57)</f>
        <v>0</v>
      </c>
      <c r="V57" s="38">
        <f>D57+U57</f>
        <v>0</v>
      </c>
    </row>
    <row r="58" spans="1:22" x14ac:dyDescent="0.2">
      <c r="A58" s="93"/>
      <c r="B58" s="80" t="s">
        <v>56</v>
      </c>
      <c r="C58" s="114" t="s">
        <v>48</v>
      </c>
      <c r="D58" s="83"/>
      <c r="E58" s="84"/>
      <c r="F58" s="84"/>
      <c r="G58" s="85"/>
      <c r="H58" s="75" t="s">
        <v>58</v>
      </c>
      <c r="I58" s="63"/>
      <c r="J58" s="63"/>
      <c r="K58" s="63"/>
      <c r="L58" s="63"/>
      <c r="M58" s="63"/>
      <c r="N58" s="63"/>
      <c r="O58" s="63"/>
      <c r="P58" s="63"/>
      <c r="Q58" s="63"/>
      <c r="R58" s="63"/>
      <c r="S58" s="63"/>
      <c r="T58" s="63"/>
      <c r="U58" s="5"/>
    </row>
    <row r="59" spans="1:22" x14ac:dyDescent="0.2">
      <c r="A59" s="93"/>
      <c r="B59" s="174"/>
      <c r="C59" s="115"/>
      <c r="D59" s="139"/>
      <c r="E59" s="140"/>
      <c r="F59" s="140"/>
      <c r="G59" s="141"/>
      <c r="H59" s="69" t="s">
        <v>57</v>
      </c>
      <c r="I59" s="62"/>
      <c r="J59" s="62"/>
      <c r="K59" s="62"/>
      <c r="L59" s="62"/>
      <c r="M59" s="62"/>
      <c r="N59" s="62"/>
      <c r="O59" s="62"/>
      <c r="P59" s="62"/>
      <c r="Q59" s="62"/>
      <c r="R59" s="62"/>
      <c r="S59" s="62"/>
      <c r="T59" s="62"/>
      <c r="U59" s="23"/>
      <c r="V59" s="37" t="s">
        <v>64</v>
      </c>
    </row>
    <row r="60" spans="1:22" x14ac:dyDescent="0.2">
      <c r="A60" s="93"/>
      <c r="B60" s="81"/>
      <c r="C60" s="135" t="s">
        <v>49</v>
      </c>
      <c r="D60" s="108">
        <v>7</v>
      </c>
      <c r="E60" s="143" t="s">
        <v>50</v>
      </c>
      <c r="F60" s="145" t="s">
        <v>41</v>
      </c>
      <c r="G60" s="146"/>
      <c r="H60" s="76" t="s">
        <v>59</v>
      </c>
      <c r="I60" s="25"/>
      <c r="J60" s="25"/>
      <c r="K60" s="25"/>
      <c r="L60" s="8">
        <v>291</v>
      </c>
      <c r="M60" s="8">
        <v>661</v>
      </c>
      <c r="N60" s="8">
        <v>603</v>
      </c>
      <c r="O60" s="8">
        <v>351</v>
      </c>
      <c r="P60" s="25"/>
      <c r="Q60" s="25"/>
      <c r="R60" s="25"/>
      <c r="S60" s="25"/>
      <c r="T60" s="26"/>
      <c r="U60" s="17">
        <f>SUM(I60:T60)</f>
        <v>1906</v>
      </c>
      <c r="V60" s="38">
        <f>U60+U61</f>
        <v>7884</v>
      </c>
    </row>
    <row r="61" spans="1:22" x14ac:dyDescent="0.2">
      <c r="A61" s="93"/>
      <c r="B61" s="81"/>
      <c r="C61" s="115"/>
      <c r="D61" s="142"/>
      <c r="E61" s="144"/>
      <c r="F61" s="147"/>
      <c r="G61" s="148"/>
      <c r="H61" s="77" t="s">
        <v>60</v>
      </c>
      <c r="I61" s="8">
        <v>722</v>
      </c>
      <c r="J61" s="8">
        <v>818</v>
      </c>
      <c r="K61" s="8">
        <v>785</v>
      </c>
      <c r="L61" s="8">
        <v>488</v>
      </c>
      <c r="M61" s="25"/>
      <c r="N61" s="25"/>
      <c r="O61" s="8">
        <v>268</v>
      </c>
      <c r="P61" s="8">
        <v>493</v>
      </c>
      <c r="Q61" s="8">
        <v>546</v>
      </c>
      <c r="R61" s="8">
        <v>615</v>
      </c>
      <c r="S61" s="8">
        <v>586</v>
      </c>
      <c r="T61" s="33">
        <v>657</v>
      </c>
      <c r="U61" s="17">
        <f>SUM(I61:T61)</f>
        <v>5978</v>
      </c>
      <c r="V61" s="36" t="s">
        <v>65</v>
      </c>
    </row>
    <row r="62" spans="1:22" x14ac:dyDescent="0.2">
      <c r="A62" s="94"/>
      <c r="B62" s="82"/>
      <c r="C62" s="21" t="s">
        <v>51</v>
      </c>
      <c r="D62" s="88">
        <f>D58*D60*12</f>
        <v>0</v>
      </c>
      <c r="E62" s="89"/>
      <c r="F62" s="89"/>
      <c r="G62" s="90"/>
      <c r="H62" s="74" t="s">
        <v>23</v>
      </c>
      <c r="I62" s="22">
        <f>ROUNDDOWN((I58*I60)+(I59*I61),0)</f>
        <v>0</v>
      </c>
      <c r="J62" s="22">
        <f t="shared" ref="J62:T62" si="29">ROUNDDOWN((J58*J60)+(J59*J61),0)</f>
        <v>0</v>
      </c>
      <c r="K62" s="22">
        <f t="shared" si="29"/>
        <v>0</v>
      </c>
      <c r="L62" s="22">
        <f t="shared" si="29"/>
        <v>0</v>
      </c>
      <c r="M62" s="22">
        <f t="shared" si="29"/>
        <v>0</v>
      </c>
      <c r="N62" s="22">
        <f t="shared" si="29"/>
        <v>0</v>
      </c>
      <c r="O62" s="22">
        <f t="shared" si="29"/>
        <v>0</v>
      </c>
      <c r="P62" s="22">
        <f t="shared" si="29"/>
        <v>0</v>
      </c>
      <c r="Q62" s="22">
        <f t="shared" si="29"/>
        <v>0</v>
      </c>
      <c r="R62" s="22">
        <f t="shared" si="29"/>
        <v>0</v>
      </c>
      <c r="S62" s="22">
        <f t="shared" si="29"/>
        <v>0</v>
      </c>
      <c r="T62" s="22">
        <f t="shared" si="29"/>
        <v>0</v>
      </c>
      <c r="U62" s="7">
        <f>SUM(I62:T62)</f>
        <v>0</v>
      </c>
      <c r="V62" s="38">
        <f>D62+U62</f>
        <v>0</v>
      </c>
    </row>
    <row r="63" spans="1:22" x14ac:dyDescent="0.2">
      <c r="A63" s="91" t="s">
        <v>79</v>
      </c>
      <c r="B63" s="80" t="s">
        <v>86</v>
      </c>
      <c r="C63" s="11" t="s">
        <v>75</v>
      </c>
      <c r="D63" s="83"/>
      <c r="E63" s="84"/>
      <c r="F63" s="84"/>
      <c r="G63" s="85"/>
      <c r="H63" s="68" t="s">
        <v>22</v>
      </c>
      <c r="I63" s="63"/>
      <c r="J63" s="63"/>
      <c r="K63" s="63"/>
      <c r="L63" s="63"/>
      <c r="M63" s="63"/>
      <c r="N63" s="63"/>
      <c r="O63" s="63"/>
      <c r="P63" s="63"/>
      <c r="Q63" s="63"/>
      <c r="R63" s="63"/>
      <c r="S63" s="63"/>
      <c r="T63" s="63"/>
      <c r="U63" s="3"/>
      <c r="V63" s="29"/>
    </row>
    <row r="64" spans="1:22" x14ac:dyDescent="0.2">
      <c r="A64" s="92"/>
      <c r="B64" s="81"/>
      <c r="C64" s="14" t="s">
        <v>55</v>
      </c>
      <c r="D64" s="15">
        <v>13</v>
      </c>
      <c r="E64" s="15" t="s">
        <v>53</v>
      </c>
      <c r="F64" s="86" t="s">
        <v>41</v>
      </c>
      <c r="G64" s="87"/>
      <c r="H64" s="73" t="s">
        <v>52</v>
      </c>
      <c r="I64" s="8">
        <v>465</v>
      </c>
      <c r="J64" s="8">
        <v>374</v>
      </c>
      <c r="K64" s="8">
        <v>284</v>
      </c>
      <c r="L64" s="8">
        <v>330</v>
      </c>
      <c r="M64" s="8">
        <v>383</v>
      </c>
      <c r="N64" s="8">
        <v>295</v>
      </c>
      <c r="O64" s="8">
        <v>298</v>
      </c>
      <c r="P64" s="8">
        <v>391</v>
      </c>
      <c r="Q64" s="8">
        <v>679</v>
      </c>
      <c r="R64" s="8">
        <v>813</v>
      </c>
      <c r="S64" s="8">
        <v>778</v>
      </c>
      <c r="T64" s="8">
        <v>608</v>
      </c>
      <c r="U64" s="39">
        <f>SUM(I64:T64)</f>
        <v>5698</v>
      </c>
      <c r="V64" s="36" t="s">
        <v>65</v>
      </c>
    </row>
    <row r="65" spans="1:22" x14ac:dyDescent="0.2">
      <c r="A65" s="92"/>
      <c r="B65" s="82"/>
      <c r="C65" s="21" t="s">
        <v>51</v>
      </c>
      <c r="D65" s="88">
        <f>D63*D64*12</f>
        <v>0</v>
      </c>
      <c r="E65" s="89"/>
      <c r="F65" s="89"/>
      <c r="G65" s="90"/>
      <c r="H65" s="74" t="s">
        <v>23</v>
      </c>
      <c r="I65" s="22">
        <f t="shared" ref="I65" si="30">ROUNDDOWN(I63*I64,0)</f>
        <v>0</v>
      </c>
      <c r="J65" s="22">
        <f t="shared" ref="J65" si="31">ROUNDDOWN(J63*J64,0)</f>
        <v>0</v>
      </c>
      <c r="K65" s="22">
        <f t="shared" ref="K65" si="32">ROUNDDOWN(K63*K64,0)</f>
        <v>0</v>
      </c>
      <c r="L65" s="22">
        <f t="shared" ref="L65" si="33">ROUNDDOWN(L63*L64,0)</f>
        <v>0</v>
      </c>
      <c r="M65" s="22">
        <f t="shared" ref="M65" si="34">ROUNDDOWN(M63*M64,0)</f>
        <v>0</v>
      </c>
      <c r="N65" s="22">
        <f t="shared" ref="N65" si="35">ROUNDDOWN(N63*N64,0)</f>
        <v>0</v>
      </c>
      <c r="O65" s="22">
        <f t="shared" ref="O65" si="36">ROUNDDOWN(O63*O64,0)</f>
        <v>0</v>
      </c>
      <c r="P65" s="22">
        <f t="shared" ref="P65" si="37">ROUNDDOWN(P63*P64,0)</f>
        <v>0</v>
      </c>
      <c r="Q65" s="22">
        <f t="shared" ref="Q65" si="38">ROUNDDOWN(Q63*Q64,0)</f>
        <v>0</v>
      </c>
      <c r="R65" s="22">
        <f t="shared" ref="R65" si="39">ROUNDDOWN(R63*R64,0)</f>
        <v>0</v>
      </c>
      <c r="S65" s="22">
        <f>ROUNDDOWN(S63*S64,0)</f>
        <v>0</v>
      </c>
      <c r="T65" s="22">
        <f t="shared" ref="T65" si="40">ROUNDDOWN(T63*T64,0)</f>
        <v>0</v>
      </c>
      <c r="U65" s="40">
        <f>SUM(I65:T65)</f>
        <v>0</v>
      </c>
      <c r="V65" s="38">
        <f>D65+U65</f>
        <v>0</v>
      </c>
    </row>
    <row r="66" spans="1:22" x14ac:dyDescent="0.2">
      <c r="A66" s="93"/>
      <c r="B66" s="80" t="s">
        <v>85</v>
      </c>
      <c r="C66" s="11" t="s">
        <v>48</v>
      </c>
      <c r="D66" s="83"/>
      <c r="E66" s="84"/>
      <c r="F66" s="84"/>
      <c r="G66" s="85"/>
      <c r="H66" s="68" t="s">
        <v>22</v>
      </c>
      <c r="I66" s="63"/>
      <c r="J66" s="63"/>
      <c r="K66" s="63"/>
      <c r="L66" s="63"/>
      <c r="M66" s="63"/>
      <c r="N66" s="63"/>
      <c r="O66" s="63"/>
      <c r="P66" s="63"/>
      <c r="Q66" s="63"/>
      <c r="R66" s="63"/>
      <c r="S66" s="63"/>
      <c r="T66" s="63"/>
      <c r="U66" s="3"/>
      <c r="V66" s="29"/>
    </row>
    <row r="67" spans="1:22" x14ac:dyDescent="0.2">
      <c r="A67" s="93"/>
      <c r="B67" s="81"/>
      <c r="C67" s="14" t="s">
        <v>88</v>
      </c>
      <c r="D67" s="15">
        <v>60</v>
      </c>
      <c r="E67" s="15" t="s">
        <v>87</v>
      </c>
      <c r="F67" s="86" t="s">
        <v>41</v>
      </c>
      <c r="G67" s="87"/>
      <c r="H67" s="73" t="s">
        <v>52</v>
      </c>
      <c r="I67" s="8">
        <v>273</v>
      </c>
      <c r="J67" s="8">
        <v>267</v>
      </c>
      <c r="K67" s="8">
        <v>154</v>
      </c>
      <c r="L67" s="8">
        <v>164</v>
      </c>
      <c r="M67" s="8">
        <v>183</v>
      </c>
      <c r="N67" s="8">
        <v>148</v>
      </c>
      <c r="O67" s="8">
        <v>135</v>
      </c>
      <c r="P67" s="8">
        <v>172</v>
      </c>
      <c r="Q67" s="8">
        <v>312</v>
      </c>
      <c r="R67" s="8">
        <v>452</v>
      </c>
      <c r="S67" s="8">
        <v>473</v>
      </c>
      <c r="T67" s="8">
        <v>347</v>
      </c>
      <c r="U67" s="39">
        <f>SUM(I67:T67)</f>
        <v>3080</v>
      </c>
      <c r="V67" s="36" t="s">
        <v>65</v>
      </c>
    </row>
    <row r="68" spans="1:22" x14ac:dyDescent="0.2">
      <c r="A68" s="94"/>
      <c r="B68" s="82"/>
      <c r="C68" s="21" t="s">
        <v>54</v>
      </c>
      <c r="D68" s="88">
        <f>D66*12</f>
        <v>0</v>
      </c>
      <c r="E68" s="89"/>
      <c r="F68" s="89"/>
      <c r="G68" s="90"/>
      <c r="H68" s="74" t="s">
        <v>23</v>
      </c>
      <c r="I68" s="22">
        <f t="shared" ref="I68" si="41">ROUNDDOWN(I66*I67,0)</f>
        <v>0</v>
      </c>
      <c r="J68" s="22">
        <f t="shared" ref="J68" si="42">ROUNDDOWN(J66*J67,0)</f>
        <v>0</v>
      </c>
      <c r="K68" s="22">
        <f t="shared" ref="K68" si="43">ROUNDDOWN(K66*K67,0)</f>
        <v>0</v>
      </c>
      <c r="L68" s="22">
        <f t="shared" ref="L68" si="44">ROUNDDOWN(L66*L67,0)</f>
        <v>0</v>
      </c>
      <c r="M68" s="22">
        <f t="shared" ref="M68" si="45">ROUNDDOWN(M66*M67,0)</f>
        <v>0</v>
      </c>
      <c r="N68" s="22">
        <f t="shared" ref="N68" si="46">ROUNDDOWN(N66*N67,0)</f>
        <v>0</v>
      </c>
      <c r="O68" s="22">
        <f t="shared" ref="O68" si="47">ROUNDDOWN(O66*O67,0)</f>
        <v>0</v>
      </c>
      <c r="P68" s="22">
        <f t="shared" ref="P68" si="48">ROUNDDOWN(P66*P67,0)</f>
        <v>0</v>
      </c>
      <c r="Q68" s="22">
        <f t="shared" ref="Q68" si="49">ROUNDDOWN(Q66*Q67,0)</f>
        <v>0</v>
      </c>
      <c r="R68" s="22">
        <f t="shared" ref="R68" si="50">ROUNDDOWN(R66*R67,0)</f>
        <v>0</v>
      </c>
      <c r="S68" s="22">
        <f>ROUNDDOWN(S66*S67,0)</f>
        <v>0</v>
      </c>
      <c r="T68" s="22">
        <f t="shared" ref="T68" si="51">ROUNDDOWN(T66*T67,0)</f>
        <v>0</v>
      </c>
      <c r="U68" s="40">
        <f>SUM(I68:T68)</f>
        <v>0</v>
      </c>
      <c r="V68" s="38">
        <f>D68+U68</f>
        <v>0</v>
      </c>
    </row>
    <row r="71" spans="1:22" ht="13.8" thickBot="1" x14ac:dyDescent="0.25">
      <c r="I71" s="159" t="s">
        <v>80</v>
      </c>
      <c r="J71" s="164"/>
      <c r="K71" s="164"/>
      <c r="L71" s="164"/>
      <c r="M71" s="164"/>
      <c r="N71" s="159"/>
      <c r="O71" s="159"/>
      <c r="P71" s="159"/>
      <c r="Q71" s="65"/>
      <c r="R71" s="159"/>
      <c r="S71" s="159"/>
      <c r="T71" s="159"/>
      <c r="U71" s="66"/>
    </row>
    <row r="72" spans="1:22" ht="13.8" thickBot="1" x14ac:dyDescent="0.25">
      <c r="J72" s="160">
        <f>V68+V65+V62+V57+V54+V49+V44+V39+V26+V29+V34</f>
        <v>0</v>
      </c>
      <c r="K72" s="161"/>
      <c r="L72" s="162"/>
      <c r="M72" s="43" t="s">
        <v>71</v>
      </c>
      <c r="N72" s="163"/>
      <c r="O72" s="163"/>
      <c r="P72" s="163"/>
      <c r="Q72" s="66"/>
      <c r="R72" s="163"/>
      <c r="S72" s="163"/>
      <c r="T72" s="163"/>
      <c r="U72" s="66"/>
    </row>
    <row r="73" spans="1:22" x14ac:dyDescent="0.2">
      <c r="J73" s="154" t="s">
        <v>66</v>
      </c>
      <c r="K73" s="154"/>
      <c r="L73" s="154"/>
      <c r="M73" s="27"/>
      <c r="N73" s="156"/>
      <c r="O73" s="157"/>
      <c r="P73" s="157"/>
      <c r="Q73" s="158"/>
      <c r="R73" s="155"/>
      <c r="S73" s="155"/>
      <c r="T73" s="155"/>
      <c r="U73" s="67"/>
    </row>
    <row r="74" spans="1:22" ht="13.8" thickBot="1" x14ac:dyDescent="0.25">
      <c r="I74" s="159" t="s">
        <v>68</v>
      </c>
      <c r="J74" s="164"/>
      <c r="K74" s="164"/>
      <c r="L74" s="164"/>
      <c r="M74" s="164"/>
      <c r="N74" s="175" t="s">
        <v>69</v>
      </c>
      <c r="O74" s="175"/>
      <c r="P74" s="175"/>
      <c r="Q74" s="42"/>
      <c r="R74" s="175" t="s">
        <v>70</v>
      </c>
      <c r="S74" s="175"/>
      <c r="T74" s="175"/>
      <c r="U74" s="43"/>
    </row>
    <row r="75" spans="1:22" ht="13.8" thickBot="1" x14ac:dyDescent="0.25">
      <c r="J75" s="160">
        <f>J72*2</f>
        <v>0</v>
      </c>
      <c r="K75" s="161"/>
      <c r="L75" s="162"/>
      <c r="M75" s="43" t="s">
        <v>71</v>
      </c>
      <c r="N75" s="176">
        <f>ROUNDUP(J75/1.1,0)</f>
        <v>0</v>
      </c>
      <c r="O75" s="177"/>
      <c r="P75" s="178"/>
      <c r="Q75" s="43" t="s">
        <v>71</v>
      </c>
      <c r="R75" s="160">
        <f>J75-N75</f>
        <v>0</v>
      </c>
      <c r="S75" s="161"/>
      <c r="T75" s="162"/>
      <c r="U75" s="43" t="s">
        <v>71</v>
      </c>
    </row>
    <row r="76" spans="1:22" x14ac:dyDescent="0.2">
      <c r="J76" s="154" t="s">
        <v>81</v>
      </c>
      <c r="K76" s="154"/>
      <c r="L76" s="154"/>
      <c r="M76" s="27"/>
      <c r="N76" s="156" t="s">
        <v>82</v>
      </c>
      <c r="O76" s="157"/>
      <c r="P76" s="157"/>
      <c r="Q76" s="164"/>
      <c r="R76" s="154" t="s">
        <v>83</v>
      </c>
      <c r="S76" s="154"/>
      <c r="T76" s="154"/>
    </row>
    <row r="77" spans="1:22" x14ac:dyDescent="0.2">
      <c r="M77" s="41" t="s">
        <v>67</v>
      </c>
    </row>
  </sheetData>
  <mergeCells count="101">
    <mergeCell ref="A2:V2"/>
    <mergeCell ref="J76:L76"/>
    <mergeCell ref="N76:Q76"/>
    <mergeCell ref="R76:T76"/>
    <mergeCell ref="I74:M74"/>
    <mergeCell ref="N74:P74"/>
    <mergeCell ref="R74:T74"/>
    <mergeCell ref="J75:L75"/>
    <mergeCell ref="N75:P75"/>
    <mergeCell ref="R75:T75"/>
    <mergeCell ref="B18:B26"/>
    <mergeCell ref="D29:G29"/>
    <mergeCell ref="F28:G28"/>
    <mergeCell ref="C60:C61"/>
    <mergeCell ref="D60:D61"/>
    <mergeCell ref="D58:G59"/>
    <mergeCell ref="D34:G34"/>
    <mergeCell ref="D27:G27"/>
    <mergeCell ref="B58:B62"/>
    <mergeCell ref="A18:A34"/>
    <mergeCell ref="D30:G31"/>
    <mergeCell ref="C30:C31"/>
    <mergeCell ref="C32:C33"/>
    <mergeCell ref="D32:D33"/>
    <mergeCell ref="E32:E33"/>
    <mergeCell ref="F32:G33"/>
    <mergeCell ref="D26:G26"/>
    <mergeCell ref="C18:C21"/>
    <mergeCell ref="D18:G21"/>
    <mergeCell ref="B27:B29"/>
    <mergeCell ref="B30:B34"/>
    <mergeCell ref="C22:C25"/>
    <mergeCell ref="D24:G24"/>
    <mergeCell ref="D25:G25"/>
    <mergeCell ref="D22:G23"/>
    <mergeCell ref="J73:L73"/>
    <mergeCell ref="R73:T73"/>
    <mergeCell ref="N73:Q73"/>
    <mergeCell ref="E60:E61"/>
    <mergeCell ref="F60:G61"/>
    <mergeCell ref="N71:P71"/>
    <mergeCell ref="R71:T71"/>
    <mergeCell ref="J72:L72"/>
    <mergeCell ref="N72:P72"/>
    <mergeCell ref="R72:T72"/>
    <mergeCell ref="D62:G62"/>
    <mergeCell ref="I71:M71"/>
    <mergeCell ref="A42:A49"/>
    <mergeCell ref="C45:C46"/>
    <mergeCell ref="C47:C48"/>
    <mergeCell ref="D45:G46"/>
    <mergeCell ref="D47:D48"/>
    <mergeCell ref="E47:E48"/>
    <mergeCell ref="F47:G48"/>
    <mergeCell ref="B42:B44"/>
    <mergeCell ref="D42:G42"/>
    <mergeCell ref="F43:G43"/>
    <mergeCell ref="D44:G44"/>
    <mergeCell ref="B45:B49"/>
    <mergeCell ref="D49:G49"/>
    <mergeCell ref="A3:C3"/>
    <mergeCell ref="A4:C4"/>
    <mergeCell ref="D3:J3"/>
    <mergeCell ref="D4:J4"/>
    <mergeCell ref="B16:B17"/>
    <mergeCell ref="A16:A17"/>
    <mergeCell ref="H16:U16"/>
    <mergeCell ref="C16:G17"/>
    <mergeCell ref="A8:V8"/>
    <mergeCell ref="A35:A39"/>
    <mergeCell ref="B35:B39"/>
    <mergeCell ref="C35:C36"/>
    <mergeCell ref="D35:G36"/>
    <mergeCell ref="C37:C38"/>
    <mergeCell ref="D37:G37"/>
    <mergeCell ref="D39:G39"/>
    <mergeCell ref="D38:E38"/>
    <mergeCell ref="F38:G38"/>
    <mergeCell ref="A50:A62"/>
    <mergeCell ref="B50:B54"/>
    <mergeCell ref="C50:C51"/>
    <mergeCell ref="D50:G51"/>
    <mergeCell ref="C52:C53"/>
    <mergeCell ref="D52:G52"/>
    <mergeCell ref="D53:E53"/>
    <mergeCell ref="F53:G53"/>
    <mergeCell ref="D54:G54"/>
    <mergeCell ref="C58:C59"/>
    <mergeCell ref="F56:G56"/>
    <mergeCell ref="D57:G57"/>
    <mergeCell ref="B55:B57"/>
    <mergeCell ref="D55:G55"/>
    <mergeCell ref="B66:B68"/>
    <mergeCell ref="D66:G66"/>
    <mergeCell ref="F67:G67"/>
    <mergeCell ref="D68:G68"/>
    <mergeCell ref="A63:A68"/>
    <mergeCell ref="B63:B65"/>
    <mergeCell ref="D63:G63"/>
    <mergeCell ref="F64:G64"/>
    <mergeCell ref="D65:G65"/>
  </mergeCells>
  <phoneticPr fontId="1"/>
  <pageMargins left="0.70866141732283472" right="0.31496062992125984" top="0.74803149606299213" bottom="0.74803149606299213" header="0.31496062992125984" footer="0.31496062992125984"/>
  <pageSetup paperSize="9" orientation="landscape" r:id="rId1"/>
  <rowBreaks count="1" manualBreakCount="1">
    <brk id="40"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清掃施設</vt:lpstr>
      <vt:lpstr>清掃施設!Print_Area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山口　達也</cp:lastModifiedBy>
  <cp:lastPrinted>2019-10-07T07:53:05Z</cp:lastPrinted>
  <dcterms:created xsi:type="dcterms:W3CDTF">2019-07-17T02:04:21Z</dcterms:created>
  <dcterms:modified xsi:type="dcterms:W3CDTF">2019-12-18T01:00:13Z</dcterms:modified>
</cp:coreProperties>
</file>